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6"/>
  </bookViews>
  <sheets>
    <sheet name="Ledger" sheetId="1" r:id="rId1"/>
    <sheet name="Savings" sheetId="2" r:id="rId2"/>
    <sheet name="LUS" sheetId="3" r:id="rId3"/>
    <sheet name="Moorings" sheetId="4" r:id="rId4"/>
    <sheet name="Group list" sheetId="5" r:id="rId5"/>
    <sheet name="Compatibility Report" sheetId="6" r:id="rId6"/>
    <sheet name="Notes" sheetId="7" r:id="rId7"/>
  </sheets>
  <definedNames>
    <definedName name="Group">'Group list'!$B$4:$B$45</definedName>
    <definedName name="_xlnm__FilterDatabase" localSheetId="0">'Ledger'!$A$1:$AD$192</definedName>
    <definedName name="_xlnm__FilterDatabase_0" localSheetId="0">'Ledger'!$A$1:$AD$253</definedName>
    <definedName name="_xlnm__FilterDatabase_0_0" localSheetId="0">'Ledger'!$A$1:$AD$192</definedName>
    <definedName name="_xlnm__FilterDatabase_0_0_0" localSheetId="0">'Ledger'!$A$1:$AD$253</definedName>
    <definedName name="_xlnm__FilterDatabase_0_0_0_0" localSheetId="0">'Ledger'!$A$1:$AD$192</definedName>
    <definedName name="_xlnm__FilterDatabase_0_0_0_0_0" localSheetId="0">'Ledger'!$A$1:$AD$253</definedName>
    <definedName name="_xlnm__FilterDatabase_0_0_0_0_0_0" localSheetId="0">'Ledger'!$A$1:$AD$192</definedName>
    <definedName name="_xlnm__FilterDatabase_0_0_0_0_0_0_0" localSheetId="0">'Ledger'!$A$1:$AD$253</definedName>
    <definedName name="_xlnm__FilterDatabase_0_0_0_0_0_0_0_0" localSheetId="0">'Ledger'!$A$1:$AD$192</definedName>
    <definedName name="_xlnm__FilterDatabase_0_0_0_0_0_0_0_0_0" localSheetId="0">'Ledger'!$A$1:$AD$253</definedName>
    <definedName name="_xlnm__FilterDatabase_0_0_0_0_0_0_0_0_0_0" localSheetId="0">'Ledger'!$A$1:$AD$192</definedName>
    <definedName name="_xlnm__FilterDatabase_0_0_0_0_0_0_0_0_0_0_0" localSheetId="0">'Ledger'!$A$1:$AD$253</definedName>
    <definedName name="_xlnm__FilterDatabase_0_0_0_0_0_0_0_0_0_0_0_0" localSheetId="0">'Ledger'!$A$1:$AD$253</definedName>
  </definedNames>
  <calcPr fullCalcOnLoad="1"/>
</workbook>
</file>

<file path=xl/comments1.xml><?xml version="1.0" encoding="utf-8"?>
<comments xmlns="http://schemas.openxmlformats.org/spreadsheetml/2006/main">
  <authors>
    <author> </author>
  </authors>
  <commentList>
    <comment ref="I187" authorId="0">
      <text>
        <r>
          <rPr>
            <sz val="10"/>
            <rFont val="Arial"/>
            <family val="2"/>
          </rPr>
          <t xml:space="preserve">Current A/C balance + cash in hand + Savings – cheques not yet presented. </t>
        </r>
      </text>
    </comment>
  </commentList>
</comments>
</file>

<file path=xl/sharedStrings.xml><?xml version="1.0" encoding="utf-8"?>
<sst xmlns="http://schemas.openxmlformats.org/spreadsheetml/2006/main" count="592" uniqueCount="242">
  <si>
    <t>Ledger 2019</t>
  </si>
  <si>
    <t>Cheque or Pay-in Slip No. or Ref.</t>
  </si>
  <si>
    <t>Lloyds</t>
  </si>
  <si>
    <t>`</t>
  </si>
  <si>
    <t>Cash</t>
  </si>
  <si>
    <t>Total 
Bank + Cash</t>
  </si>
  <si>
    <t>Payment
Type</t>
  </si>
  <si>
    <t>Reconcile</t>
  </si>
  <si>
    <t>Cheques</t>
  </si>
  <si>
    <t>Credit</t>
  </si>
  <si>
    <t>Debit</t>
  </si>
  <si>
    <t>Balance</t>
  </si>
  <si>
    <t>Total</t>
  </si>
  <si>
    <t>Date</t>
  </si>
  <si>
    <t>Item Group</t>
  </si>
  <si>
    <t>Item Description</t>
  </si>
  <si>
    <t>From/To/Paid by</t>
  </si>
  <si>
    <t>Income</t>
  </si>
  <si>
    <t>Expend</t>
  </si>
  <si>
    <t>Inv/rcpt ref</t>
  </si>
  <si>
    <t>Debtors</t>
  </si>
  <si>
    <t>Creditors</t>
  </si>
  <si>
    <t>Rec’d</t>
  </si>
  <si>
    <t>Paid</t>
  </si>
  <si>
    <t xml:space="preserve">Credit </t>
  </si>
  <si>
    <t>Resolve</t>
  </si>
  <si>
    <t>Brought Fwd</t>
  </si>
  <si>
    <t>From 2020 Year End</t>
  </si>
  <si>
    <t>WPCA Website</t>
  </si>
  <si>
    <t>Wix subscription &amp; Pol</t>
  </si>
  <si>
    <t>P Anderson</t>
  </si>
  <si>
    <t>FPO</t>
  </si>
  <si>
    <t>Savings Interest</t>
  </si>
  <si>
    <t>Interest on HTB Account</t>
  </si>
  <si>
    <t>HTB</t>
  </si>
  <si>
    <t>Membership</t>
  </si>
  <si>
    <t>Subscription</t>
  </si>
  <si>
    <t>P J Stringer</t>
  </si>
  <si>
    <t>FPI</t>
  </si>
  <si>
    <t>M Figg</t>
  </si>
  <si>
    <t>D Farmer</t>
  </si>
  <si>
    <t>O D &amp; H Gardner</t>
  </si>
  <si>
    <t>R F Moore</t>
  </si>
  <si>
    <t>A Twelftree</t>
  </si>
  <si>
    <t>A Pindar</t>
  </si>
  <si>
    <t>A Stevens &amp; C Forrest</t>
  </si>
  <si>
    <t>A &amp; M Harfoot</t>
  </si>
  <si>
    <t>HF Cogan</t>
  </si>
  <si>
    <t>HHB Jones</t>
  </si>
  <si>
    <t>CHQ</t>
  </si>
  <si>
    <t>A Varlow &amp; P Simpson</t>
  </si>
  <si>
    <t>Committee Expenses</t>
  </si>
  <si>
    <t>Zoom Subscription</t>
  </si>
  <si>
    <t>D Lloyd for Sara Lloyd</t>
  </si>
  <si>
    <t>PDJ Marney</t>
  </si>
  <si>
    <t>Go Cardless</t>
  </si>
  <si>
    <t>M D Thompson</t>
  </si>
  <si>
    <t>T Stockley</t>
  </si>
  <si>
    <t>C Joiner</t>
  </si>
  <si>
    <t xml:space="preserve">R D Ward  </t>
  </si>
  <si>
    <t>Advertising</t>
  </si>
  <si>
    <t>Cruiser Magazine</t>
  </si>
  <si>
    <t>Boatfolk – Weymouth Marina</t>
  </si>
  <si>
    <t>J Bates</t>
  </si>
  <si>
    <t>Kingfisher Marine</t>
  </si>
  <si>
    <t>B. Foster</t>
  </si>
  <si>
    <t>Club Insurance</t>
  </si>
  <si>
    <t>Directors &amp; Officers</t>
  </si>
  <si>
    <t>R J King</t>
  </si>
  <si>
    <t>GoCardless</t>
  </si>
  <si>
    <t>J Couch</t>
  </si>
  <si>
    <t>Winter Talks</t>
  </si>
  <si>
    <t>Victoria Cross</t>
  </si>
  <si>
    <t>Jeremy Prescott</t>
  </si>
  <si>
    <t>T &amp; V Brodrick</t>
  </si>
  <si>
    <t>B Moore</t>
  </si>
  <si>
    <t>E Clarkson</t>
  </si>
  <si>
    <t>B Lewis</t>
  </si>
  <si>
    <t>P &amp; Y Kane</t>
  </si>
  <si>
    <t>J Clarke</t>
  </si>
  <si>
    <t>CSI</t>
  </si>
  <si>
    <t>DSAA Donation</t>
  </si>
  <si>
    <t>M J Simmons</t>
  </si>
  <si>
    <t>RYA Membership</t>
  </si>
  <si>
    <t>RYA Affiliation</t>
  </si>
  <si>
    <t>RYA</t>
  </si>
  <si>
    <t>CLI-0014217</t>
  </si>
  <si>
    <t>A Ward</t>
  </si>
  <si>
    <t>Laconia</t>
  </si>
  <si>
    <t>J Brodrick</t>
  </si>
  <si>
    <t>Go Cardless  (OBO A Peach)</t>
  </si>
  <si>
    <t>I Gale</t>
  </si>
  <si>
    <t>DD</t>
  </si>
  <si>
    <t>Yacht Combined Ins.</t>
  </si>
  <si>
    <t>A J Gallagher</t>
  </si>
  <si>
    <t>Moorings</t>
  </si>
  <si>
    <t>Mooring Costs</t>
  </si>
  <si>
    <t>David Farmer</t>
  </si>
  <si>
    <t>01-21</t>
  </si>
  <si>
    <t>Mooring Charge</t>
  </si>
  <si>
    <t>Crown Estates</t>
  </si>
  <si>
    <t>D30837341</t>
  </si>
  <si>
    <t>J Whyte</t>
  </si>
  <si>
    <t>CCSC Club use</t>
  </si>
  <si>
    <t>Payment to CCSC</t>
  </si>
  <si>
    <t>CCSC</t>
  </si>
  <si>
    <t>9800</t>
  </si>
  <si>
    <t>Refund for D&amp;O Policy</t>
  </si>
  <si>
    <t>Laying up Supper</t>
  </si>
  <si>
    <t>Deposit</t>
  </si>
  <si>
    <t>Bebington G</t>
  </si>
  <si>
    <t>Hill C</t>
  </si>
  <si>
    <t>Lloyd D</t>
  </si>
  <si>
    <t>Figg M</t>
  </si>
  <si>
    <t>Figg M for Banks M</t>
  </si>
  <si>
    <t>Reid C</t>
  </si>
  <si>
    <t>Samson M</t>
  </si>
  <si>
    <t>Crawley J</t>
  </si>
  <si>
    <t>Simmons M</t>
  </si>
  <si>
    <t>Atkinson J</t>
  </si>
  <si>
    <t>Simmons M for Long J</t>
  </si>
  <si>
    <t>Roberts P</t>
  </si>
  <si>
    <t>Whyte J</t>
  </si>
  <si>
    <t>Hemsley E</t>
  </si>
  <si>
    <t>Gardner P</t>
  </si>
  <si>
    <t>Brodrick V</t>
  </si>
  <si>
    <t>Harfoot A</t>
  </si>
  <si>
    <t>Randell R</t>
  </si>
  <si>
    <t>Lloyd D for Forrest C</t>
  </si>
  <si>
    <t>Lincoln B</t>
  </si>
  <si>
    <t>C Rashleigh-Berry (J Whyte)</t>
  </si>
  <si>
    <t>Simmons M for Clark J</t>
  </si>
  <si>
    <t>Donation to Charity</t>
  </si>
  <si>
    <t>Marjory Bandy</t>
  </si>
  <si>
    <t>Critchell T&amp;N</t>
  </si>
  <si>
    <t>Randall R</t>
  </si>
  <si>
    <t>Payment for PH Moorings</t>
  </si>
  <si>
    <t>Portland Harbour Authority</t>
  </si>
  <si>
    <t xml:space="preserve">8110035/8110022 </t>
  </si>
  <si>
    <t>Brodrick T</t>
  </si>
  <si>
    <t>Stevens A</t>
  </si>
  <si>
    <t>Figg M &amp; for Banks M</t>
  </si>
  <si>
    <t>Sampson M</t>
  </si>
  <si>
    <t>Rashley-Berry C</t>
  </si>
  <si>
    <t>Long J</t>
  </si>
  <si>
    <t>Homer J</t>
  </si>
  <si>
    <t>Reid C &amp; T</t>
  </si>
  <si>
    <t>Clark J</t>
  </si>
  <si>
    <t>Balance for meal</t>
  </si>
  <si>
    <t>000006</t>
  </si>
  <si>
    <t>Hire of Nothe Fort Restaurant</t>
  </si>
  <si>
    <t>Nothe Fort</t>
  </si>
  <si>
    <t>000007</t>
  </si>
  <si>
    <t xml:space="preserve">Donation </t>
  </si>
  <si>
    <t>PS Kingswear Castle</t>
  </si>
  <si>
    <t>000005</t>
  </si>
  <si>
    <t>Hospitality</t>
  </si>
  <si>
    <t>Bar purchases</t>
  </si>
  <si>
    <t>Gregory M</t>
  </si>
  <si>
    <t>Gardner P &amp; H</t>
  </si>
  <si>
    <t>Treasurer Expenses</t>
  </si>
  <si>
    <t>Purchase of Postage Stamps</t>
  </si>
  <si>
    <t>Simmons M J</t>
  </si>
  <si>
    <t>2021/01</t>
  </si>
  <si>
    <t>Subscription + £3</t>
  </si>
  <si>
    <t>Totals</t>
  </si>
  <si>
    <t xml:space="preserve">Income – Expenditure  &gt;&gt;  </t>
  </si>
  <si>
    <t xml:space="preserve">Total Worth &gt;&gt; </t>
  </si>
  <si>
    <t xml:space="preserve">Balance &gt;&gt; </t>
  </si>
  <si>
    <t xml:space="preserve">Balance from Statement &gt;&gt;  </t>
  </si>
  <si>
    <t xml:space="preserve">Balance Check:  &gt;&gt;  </t>
  </si>
  <si>
    <t>LEGEND</t>
  </si>
  <si>
    <t>Faster Payment In</t>
  </si>
  <si>
    <t>Faster Payment Out</t>
  </si>
  <si>
    <t>Cheque</t>
  </si>
  <si>
    <t>Cash Incoming</t>
  </si>
  <si>
    <t>CSO</t>
  </si>
  <si>
    <t>Cash Outgoing</t>
  </si>
  <si>
    <t>HTB Savings Account</t>
  </si>
  <si>
    <t>In</t>
  </si>
  <si>
    <t>Out</t>
  </si>
  <si>
    <t>Opening A/C</t>
  </si>
  <si>
    <t>Interest</t>
  </si>
  <si>
    <t>Laying Up Supper 6 Nov 2021</t>
  </si>
  <si>
    <t xml:space="preserve">Name </t>
  </si>
  <si>
    <t>Number</t>
  </si>
  <si>
    <t>Type</t>
  </si>
  <si>
    <t>Expenditure</t>
  </si>
  <si>
    <t>Count</t>
  </si>
  <si>
    <r>
      <rPr>
        <sz val="10"/>
        <rFont val="Arial"/>
        <family val="2"/>
      </rPr>
      <t xml:space="preserve">Excess or </t>
    </r>
    <r>
      <rPr>
        <sz val="10"/>
        <color indexed="10"/>
        <rFont val="Arial"/>
        <family val="2"/>
      </rPr>
      <t>Deficit</t>
    </r>
  </si>
  <si>
    <t>Class</t>
  </si>
  <si>
    <t>Reason</t>
  </si>
  <si>
    <t>Payee/Payer</t>
  </si>
  <si>
    <r>
      <rPr>
        <b/>
        <sz val="12"/>
        <rFont val="Arial"/>
        <family val="2"/>
      </rPr>
      <t xml:space="preserve">Balance + / </t>
    </r>
    <r>
      <rPr>
        <b/>
        <sz val="12"/>
        <color indexed="10"/>
        <rFont val="Arial"/>
        <family val="2"/>
      </rPr>
      <t>-</t>
    </r>
  </si>
  <si>
    <t>Income/Expenditure groups list</t>
  </si>
  <si>
    <t>Accountants Charges</t>
  </si>
  <si>
    <t>Books Videos &amp; Equipment</t>
  </si>
  <si>
    <t>Cash to bank</t>
  </si>
  <si>
    <t>Creditors Adjustments</t>
  </si>
  <si>
    <t>Crown Estate</t>
  </si>
  <si>
    <t>Donations</t>
  </si>
  <si>
    <t>Equipment Maintenance</t>
  </si>
  <si>
    <t>Fitting out Supper</t>
  </si>
  <si>
    <t>Gifts</t>
  </si>
  <si>
    <t>Magazine Editor Expenses</t>
  </si>
  <si>
    <t>Membership Sec. Expenses</t>
  </si>
  <si>
    <t>Mooring Officer Expenses</t>
  </si>
  <si>
    <t>Moorings Refunds</t>
  </si>
  <si>
    <t>Miscellaneous</t>
  </si>
  <si>
    <t>Miscellaneous social events</t>
  </si>
  <si>
    <t>Presidents Expenses</t>
  </si>
  <si>
    <t>Prizes and Engraving</t>
  </si>
  <si>
    <t>Purchase of ties/burgees</t>
  </si>
  <si>
    <t>Return Payments</t>
  </si>
  <si>
    <t>Sales of Chain and Buoys</t>
  </si>
  <si>
    <t>Sales of Ties and Burgees</t>
  </si>
  <si>
    <t>Savings Account</t>
  </si>
  <si>
    <t>Secretary Expenses</t>
  </si>
  <si>
    <t>Social Secretary Expenses</t>
  </si>
  <si>
    <t>Sundry Debtor</t>
  </si>
  <si>
    <t>Sundry Creditor</t>
  </si>
  <si>
    <t>Summer/Christmas Party</t>
  </si>
  <si>
    <t>Compatibility Report for Accounts 2019.xls</t>
  </si>
  <si>
    <t>Run on 09/01/2019 11:00</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</si>
  <si>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</si>
  <si>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</si>
  <si>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</si>
  <si>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</si>
  <si>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Notes</t>
  </si>
  <si>
    <t>Prepayments and Creditors</t>
  </si>
  <si>
    <t>Need to adjust the formulae in the In-Ex Full sheet to cater for prepayments for the next year and</t>
  </si>
  <si>
    <t>expenses incurred but not yet billed for.</t>
  </si>
  <si>
    <t>Expenditure items - Prepayments</t>
  </si>
  <si>
    <r>
      <rPr>
        <b/>
        <sz val="10"/>
        <rFont val="Arial"/>
        <family val="2"/>
      </rPr>
      <t xml:space="preserve">Subtract </t>
    </r>
    <r>
      <rPr>
        <sz val="10"/>
        <rFont val="Arial"/>
        <family val="2"/>
      </rPr>
      <t xml:space="preserve">current year (M column), </t>
    </r>
    <r>
      <rPr>
        <b/>
        <sz val="10"/>
        <rFont val="Arial"/>
        <family val="2"/>
      </rPr>
      <t>add</t>
    </r>
    <r>
      <rPr>
        <sz val="10"/>
        <rFont val="Arial"/>
        <family val="2"/>
      </rPr>
      <t xml:space="preserve"> previous year.</t>
    </r>
  </si>
  <si>
    <t>(column N).</t>
  </si>
  <si>
    <t>Expenditure items - Creditors</t>
  </si>
  <si>
    <r>
      <rPr>
        <b/>
        <sz val="10"/>
        <rFont val="Arial"/>
        <family val="2"/>
      </rPr>
      <t>Add</t>
    </r>
    <r>
      <rPr>
        <sz val="10"/>
        <rFont val="Arial"/>
        <family val="2"/>
      </rPr>
      <t xml:space="preserve"> current year (M column), </t>
    </r>
    <r>
      <rPr>
        <b/>
        <sz val="10"/>
        <rFont val="Arial"/>
        <family val="2"/>
      </rPr>
      <t>subtract</t>
    </r>
    <r>
      <rPr>
        <sz val="10"/>
        <rFont val="Arial"/>
        <family val="2"/>
      </rPr>
      <t xml:space="preserve"> previoius year</t>
    </r>
  </si>
  <si>
    <t>Income items</t>
  </si>
  <si>
    <t>Reverse of above.</t>
  </si>
  <si>
    <t>TBC as only one example (advance membership for 2014).</t>
  </si>
  <si>
    <t xml:space="preserve">Check formulae on affected items after any insertions or deletions in the Prepayments and Creditors area as cell references may not update. </t>
  </si>
  <si>
    <t>To help checking formulae enter pairs of M and N references even if one value is zero</t>
  </si>
</sst>
</file>

<file path=xl/styles.xml><?xml version="1.0" encoding="utf-8"?>
<styleSheet xmlns="http://schemas.openxmlformats.org/spreadsheetml/2006/main">
  <numFmts count="13">
    <numFmt numFmtId="164" formatCode="General"/>
    <numFmt numFmtId="165" formatCode="@"/>
    <numFmt numFmtId="166" formatCode="[$£-809]#,##0.00;[RED]\-[$£-809]#,##0.00"/>
    <numFmt numFmtId="167" formatCode="\£#,##0.00"/>
    <numFmt numFmtId="168" formatCode="[$£-809]* #,##0.00\ ;\-[$£-809]* #,##0.00\ ;[$£-809]* \-#\ ;@\ "/>
    <numFmt numFmtId="169" formatCode="dd\-mmm\-yy"/>
    <numFmt numFmtId="170" formatCode="&quot; £&quot;* #,##0.00\ ;&quot;-£&quot;* #,##0.00\ ;&quot; £&quot;* \-#\ ;@\ "/>
    <numFmt numFmtId="171" formatCode="&quot;TRUE&quot;;&quot;TRUE&quot;;&quot;FALSE&quot;"/>
    <numFmt numFmtId="172" formatCode="mmm\-yy"/>
    <numFmt numFmtId="173" formatCode="#,##0.00;[RED]\-#,##0.00"/>
    <numFmt numFmtId="174" formatCode="0.00"/>
    <numFmt numFmtId="175" formatCode="dd\-mmm"/>
    <numFmt numFmtId="176" formatCode="General"/>
  </numFmts>
  <fonts count="12">
    <font>
      <sz val="10"/>
      <name val="Arial"/>
      <family val="2"/>
    </font>
    <font>
      <b/>
      <sz val="12"/>
      <name val="Arial"/>
      <family val="2"/>
    </font>
    <font>
      <b/>
      <sz val="11"/>
      <name val="Arial"/>
      <family val="2"/>
    </font>
    <font>
      <b/>
      <sz val="14"/>
      <name val="Arial"/>
      <family val="2"/>
    </font>
    <font>
      <sz val="12"/>
      <name val="Arial"/>
      <family val="2"/>
    </font>
    <font>
      <b/>
      <sz val="10"/>
      <name val="Arial"/>
      <family val="2"/>
    </font>
    <font>
      <b/>
      <sz val="11"/>
      <color indexed="8"/>
      <name val="Calibri"/>
      <family val="2"/>
    </font>
    <font>
      <sz val="11"/>
      <name val="Arial"/>
      <family val="2"/>
    </font>
    <font>
      <b/>
      <u val="single"/>
      <sz val="10"/>
      <name val="Arial"/>
      <family val="2"/>
    </font>
    <font>
      <sz val="10"/>
      <color indexed="10"/>
      <name val="Arial"/>
      <family val="2"/>
    </font>
    <font>
      <b/>
      <sz val="12"/>
      <color indexed="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style="hair">
        <color indexed="8"/>
      </left>
      <right>
        <color indexed="63"/>
      </right>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style="hair">
        <color indexed="8"/>
      </bottom>
    </border>
    <border>
      <left>
        <color indexed="63"/>
      </left>
      <right>
        <color indexed="63"/>
      </right>
      <top>
        <color indexed="63"/>
      </top>
      <bottom style="hair">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3" fontId="0" fillId="0" borderId="0" applyBorder="0" applyProtection="0">
      <alignment/>
    </xf>
    <xf numFmtId="42" fontId="0" fillId="0" borderId="0" applyFill="0" applyBorder="0" applyAlignment="0" applyProtection="0"/>
    <xf numFmtId="9" fontId="0" fillId="0" borderId="0" applyFill="0" applyBorder="0" applyAlignment="0" applyProtection="0"/>
  </cellStyleXfs>
  <cellXfs count="142">
    <xf numFmtId="164" fontId="0" fillId="0" borderId="0" xfId="0" applyAlignment="1">
      <alignment/>
    </xf>
    <xf numFmtId="164" fontId="0" fillId="0" borderId="0" xfId="0" applyAlignment="1">
      <alignment horizontal="center"/>
    </xf>
    <xf numFmtId="165" fontId="0" fillId="0" borderId="0" xfId="0" applyNumberFormat="1" applyAlignment="1">
      <alignment horizontal="center"/>
    </xf>
    <xf numFmtId="165" fontId="0" fillId="0" borderId="0" xfId="0" applyNumberFormat="1" applyFont="1" applyAlignment="1">
      <alignment horizontal="center"/>
    </xf>
    <xf numFmtId="165" fontId="0" fillId="0" borderId="0" xfId="0" applyNumberFormat="1" applyFont="1" applyBorder="1" applyAlignment="1">
      <alignment horizontal="center"/>
    </xf>
    <xf numFmtId="166" fontId="0" fillId="0" borderId="0" xfId="0" applyNumberFormat="1" applyFont="1" applyAlignment="1">
      <alignment horizontal="center"/>
    </xf>
    <xf numFmtId="167" fontId="0" fillId="0" borderId="0" xfId="0" applyNumberFormat="1" applyAlignment="1">
      <alignment/>
    </xf>
    <xf numFmtId="167" fontId="0" fillId="0" borderId="0" xfId="0" applyNumberFormat="1" applyBorder="1" applyAlignment="1">
      <alignment/>
    </xf>
    <xf numFmtId="167" fontId="0" fillId="0" borderId="0" xfId="0" applyNumberFormat="1" applyAlignment="1">
      <alignment horizontal="center"/>
    </xf>
    <xf numFmtId="164" fontId="0" fillId="0" borderId="1" xfId="0" applyBorder="1" applyAlignment="1">
      <alignment/>
    </xf>
    <xf numFmtId="164" fontId="1" fillId="0" borderId="0" xfId="0" applyFont="1" applyBorder="1" applyAlignment="1">
      <alignment horizontal="center" vertical="center"/>
    </xf>
    <xf numFmtId="164" fontId="1" fillId="0" borderId="0" xfId="0" applyFont="1" applyAlignment="1">
      <alignment horizontal="left"/>
    </xf>
    <xf numFmtId="168" fontId="0" fillId="0" borderId="0" xfId="0" applyNumberFormat="1" applyAlignment="1">
      <alignment/>
    </xf>
    <xf numFmtId="165" fontId="2" fillId="0" borderId="0" xfId="0" applyNumberFormat="1" applyFont="1" applyBorder="1" applyAlignment="1">
      <alignment horizontal="center" vertical="center" wrapText="1"/>
    </xf>
    <xf numFmtId="165" fontId="2" fillId="2" borderId="2" xfId="0" applyNumberFormat="1" applyFont="1" applyFill="1" applyBorder="1" applyAlignment="1">
      <alignment horizontal="center" vertical="center" wrapText="1"/>
    </xf>
    <xf numFmtId="166" fontId="1" fillId="0" borderId="3" xfId="0" applyNumberFormat="1" applyFont="1" applyBorder="1" applyAlignment="1">
      <alignment horizontal="center" vertical="center" wrapText="1"/>
    </xf>
    <xf numFmtId="166" fontId="1" fillId="2" borderId="2" xfId="0" applyNumberFormat="1" applyFont="1" applyFill="1" applyBorder="1" applyAlignment="1">
      <alignment horizontal="center" vertical="center" wrapText="1"/>
    </xf>
    <xf numFmtId="164" fontId="3" fillId="0" borderId="3" xfId="0" applyFont="1" applyBorder="1" applyAlignment="1">
      <alignment horizontal="center" vertical="center"/>
    </xf>
    <xf numFmtId="164" fontId="0" fillId="2" borderId="2" xfId="0" applyFill="1" applyBorder="1" applyAlignment="1">
      <alignment/>
    </xf>
    <xf numFmtId="164" fontId="4" fillId="0" borderId="0" xfId="0" applyFont="1" applyAlignment="1">
      <alignment horizontal="center"/>
    </xf>
    <xf numFmtId="164" fontId="3" fillId="0" borderId="3" xfId="0" applyFont="1" applyBorder="1" applyAlignment="1">
      <alignment horizontal="center" vertical="center" wrapText="1"/>
    </xf>
    <xf numFmtId="164" fontId="3" fillId="2" borderId="2" xfId="0" applyFont="1" applyFill="1" applyBorder="1" applyAlignment="1">
      <alignment horizontal="center" vertical="center" wrapText="1"/>
    </xf>
    <xf numFmtId="164" fontId="5" fillId="0" borderId="0" xfId="0" applyFont="1" applyBorder="1" applyAlignment="1">
      <alignment horizontal="center" vertical="center" wrapText="1"/>
    </xf>
    <xf numFmtId="164" fontId="4" fillId="0" borderId="0" xfId="0" applyFont="1" applyAlignment="1">
      <alignment/>
    </xf>
    <xf numFmtId="164" fontId="1" fillId="0" borderId="0" xfId="0" applyFont="1" applyBorder="1" applyAlignment="1">
      <alignment horizontal="center" vertical="center" wrapText="1"/>
    </xf>
    <xf numFmtId="164" fontId="2" fillId="0" borderId="0" xfId="0" applyFont="1" applyBorder="1" applyAlignment="1">
      <alignment horizontal="center" vertical="center"/>
    </xf>
    <xf numFmtId="166" fontId="1" fillId="0" borderId="3" xfId="0" applyNumberFormat="1" applyFont="1" applyBorder="1" applyAlignment="1">
      <alignment horizontal="center" vertical="center"/>
    </xf>
    <xf numFmtId="166" fontId="1" fillId="2" borderId="2" xfId="0" applyNumberFormat="1" applyFont="1" applyFill="1" applyBorder="1" applyAlignment="1">
      <alignment horizontal="center" vertical="center"/>
    </xf>
    <xf numFmtId="167" fontId="1" fillId="0" borderId="3" xfId="0" applyNumberFormat="1" applyFont="1" applyBorder="1" applyAlignment="1">
      <alignment horizontal="center" vertical="center"/>
    </xf>
    <xf numFmtId="167" fontId="1" fillId="2" borderId="2" xfId="0" applyNumberFormat="1" applyFont="1" applyFill="1" applyBorder="1" applyAlignment="1">
      <alignment horizontal="center" vertical="center"/>
    </xf>
    <xf numFmtId="167" fontId="2" fillId="0" borderId="0" xfId="0" applyNumberFormat="1" applyFont="1" applyAlignment="1">
      <alignment horizontal="center"/>
    </xf>
    <xf numFmtId="164" fontId="4" fillId="0" borderId="0" xfId="0" applyFont="1" applyBorder="1" applyAlignment="1">
      <alignment/>
    </xf>
    <xf numFmtId="164" fontId="6" fillId="0" borderId="0" xfId="0" applyFont="1" applyAlignment="1">
      <alignment horizontal="center"/>
    </xf>
    <xf numFmtId="164" fontId="6" fillId="0" borderId="0" xfId="0" applyFont="1" applyAlignment="1">
      <alignment/>
    </xf>
    <xf numFmtId="165" fontId="6" fillId="0" borderId="0" xfId="0" applyNumberFormat="1" applyFont="1" applyAlignment="1">
      <alignment horizontal="center"/>
    </xf>
    <xf numFmtId="164" fontId="2" fillId="0" borderId="0" xfId="0" applyFont="1" applyAlignment="1">
      <alignment horizontal="center"/>
    </xf>
    <xf numFmtId="164" fontId="5" fillId="0" borderId="0" xfId="0" applyFont="1" applyAlignment="1">
      <alignment horizontal="center"/>
    </xf>
    <xf numFmtId="166" fontId="6" fillId="0" borderId="3" xfId="0" applyNumberFormat="1" applyFont="1" applyBorder="1" applyAlignment="1">
      <alignment horizontal="center"/>
    </xf>
    <xf numFmtId="165" fontId="6" fillId="2" borderId="2" xfId="0" applyNumberFormat="1" applyFont="1" applyFill="1" applyBorder="1" applyAlignment="1">
      <alignment horizontal="center"/>
    </xf>
    <xf numFmtId="164" fontId="2" fillId="2" borderId="2" xfId="0" applyFont="1" applyFill="1" applyBorder="1" applyAlignment="1">
      <alignment horizontal="center"/>
    </xf>
    <xf numFmtId="164" fontId="2" fillId="0" borderId="3" xfId="0" applyFont="1" applyBorder="1" applyAlignment="1">
      <alignment horizontal="center"/>
    </xf>
    <xf numFmtId="164" fontId="7" fillId="0" borderId="0" xfId="0" applyFont="1" applyBorder="1" applyAlignment="1">
      <alignment/>
    </xf>
    <xf numFmtId="164" fontId="7" fillId="0" borderId="0" xfId="0" applyFont="1" applyAlignment="1">
      <alignment/>
    </xf>
    <xf numFmtId="169" fontId="0" fillId="0" borderId="4" xfId="0" applyNumberFormat="1" applyBorder="1" applyAlignment="1">
      <alignment horizontal="center"/>
    </xf>
    <xf numFmtId="164" fontId="0" fillId="0" borderId="4" xfId="0" applyFont="1" applyBorder="1" applyAlignment="1">
      <alignment/>
    </xf>
    <xf numFmtId="168" fontId="0" fillId="0" borderId="4" xfId="0" applyNumberFormat="1" applyFont="1" applyBorder="1" applyAlignment="1">
      <alignment/>
    </xf>
    <xf numFmtId="165" fontId="0" fillId="0" borderId="4" xfId="0" applyNumberFormat="1" applyBorder="1" applyAlignment="1">
      <alignment horizontal="center"/>
    </xf>
    <xf numFmtId="164" fontId="0" fillId="0" borderId="4" xfId="0" applyFont="1" applyBorder="1" applyAlignment="1">
      <alignment horizontal="center"/>
    </xf>
    <xf numFmtId="170" fontId="0" fillId="0" borderId="4" xfId="0" applyNumberFormat="1" applyFont="1" applyBorder="1" applyAlignment="1">
      <alignment horizontal="center"/>
    </xf>
    <xf numFmtId="168" fontId="0" fillId="0" borderId="4" xfId="0" applyNumberFormat="1" applyBorder="1" applyAlignment="1">
      <alignment horizontal="center"/>
    </xf>
    <xf numFmtId="168" fontId="0" fillId="0" borderId="0" xfId="0" applyNumberFormat="1" applyFont="1" applyBorder="1" applyAlignment="1">
      <alignment/>
    </xf>
    <xf numFmtId="166" fontId="0" fillId="2" borderId="2" xfId="0" applyNumberFormat="1" applyFont="1" applyFill="1" applyBorder="1" applyAlignment="1">
      <alignment horizontal="center"/>
    </xf>
    <xf numFmtId="168" fontId="0" fillId="2" borderId="2" xfId="0" applyNumberFormat="1" applyFont="1" applyFill="1" applyBorder="1" applyAlignment="1">
      <alignment/>
    </xf>
    <xf numFmtId="168" fontId="0" fillId="0" borderId="2" xfId="0" applyNumberFormat="1" applyFont="1" applyBorder="1" applyAlignment="1">
      <alignment/>
    </xf>
    <xf numFmtId="170" fontId="0" fillId="0" borderId="4" xfId="0" applyNumberFormat="1" applyBorder="1" applyAlignment="1">
      <alignment horizontal="center"/>
    </xf>
    <xf numFmtId="169" fontId="0" fillId="0" borderId="0" xfId="0" applyNumberFormat="1" applyBorder="1" applyAlignment="1">
      <alignment horizontal="center"/>
    </xf>
    <xf numFmtId="164" fontId="0" fillId="0" borderId="0" xfId="0" applyFont="1" applyAlignment="1">
      <alignment/>
    </xf>
    <xf numFmtId="168" fontId="0" fillId="0" borderId="0" xfId="0" applyNumberFormat="1" applyFont="1" applyAlignment="1">
      <alignment/>
    </xf>
    <xf numFmtId="164" fontId="0" fillId="0" borderId="0" xfId="0" applyFont="1" applyAlignment="1">
      <alignment horizontal="center"/>
    </xf>
    <xf numFmtId="170" fontId="0" fillId="0" borderId="0" xfId="0" applyNumberFormat="1" applyFont="1" applyAlignment="1">
      <alignment horizontal="center"/>
    </xf>
    <xf numFmtId="168" fontId="0" fillId="0" borderId="0" xfId="0" applyNumberFormat="1" applyAlignment="1">
      <alignment horizontal="center"/>
    </xf>
    <xf numFmtId="169" fontId="0" fillId="0" borderId="0" xfId="0" applyNumberFormat="1" applyAlignment="1">
      <alignment horizontal="center"/>
    </xf>
    <xf numFmtId="164" fontId="0" fillId="0" borderId="0" xfId="0" applyFont="1" applyBorder="1" applyAlignment="1">
      <alignment/>
    </xf>
    <xf numFmtId="168" fontId="0" fillId="0" borderId="0" xfId="0" applyNumberFormat="1" applyFont="1" applyBorder="1" applyAlignment="1">
      <alignment vertical="center"/>
    </xf>
    <xf numFmtId="165" fontId="0" fillId="0" borderId="0" xfId="0" applyNumberFormat="1" applyBorder="1" applyAlignment="1">
      <alignment horizontal="center"/>
    </xf>
    <xf numFmtId="164" fontId="0" fillId="0" borderId="0" xfId="0" applyFont="1" applyBorder="1" applyAlignment="1">
      <alignment horizontal="center" vertical="center"/>
    </xf>
    <xf numFmtId="164" fontId="0" fillId="0" borderId="0" xfId="0" applyFont="1" applyBorder="1" applyAlignment="1">
      <alignment horizontal="center"/>
    </xf>
    <xf numFmtId="164" fontId="0" fillId="0" borderId="0" xfId="0" applyFont="1" applyBorder="1" applyAlignment="1">
      <alignment horizontal="left" vertical="center" wrapText="1"/>
    </xf>
    <xf numFmtId="170" fontId="5" fillId="0" borderId="0" xfId="0" applyNumberFormat="1" applyFont="1" applyAlignment="1">
      <alignment horizontal="center"/>
    </xf>
    <xf numFmtId="170" fontId="0" fillId="0" borderId="0" xfId="0" applyNumberFormat="1" applyAlignment="1">
      <alignment horizontal="center"/>
    </xf>
    <xf numFmtId="165" fontId="0" fillId="0" borderId="0" xfId="0" applyNumberFormat="1" applyFont="1" applyAlignment="1">
      <alignment horizontal="center" wrapText="1"/>
    </xf>
    <xf numFmtId="165" fontId="0" fillId="2" borderId="2" xfId="0" applyNumberFormat="1" applyFill="1" applyBorder="1" applyAlignment="1">
      <alignment horizontal="center"/>
    </xf>
    <xf numFmtId="170" fontId="5" fillId="0" borderId="0" xfId="0" applyNumberFormat="1" applyFont="1" applyAlignment="1">
      <alignment/>
    </xf>
    <xf numFmtId="165" fontId="5" fillId="0" borderId="0" xfId="0" applyNumberFormat="1" applyFont="1" applyAlignment="1">
      <alignment horizontal="center"/>
    </xf>
    <xf numFmtId="170" fontId="0" fillId="0" borderId="0" xfId="0" applyNumberFormat="1" applyFont="1" applyAlignment="1">
      <alignment/>
    </xf>
    <xf numFmtId="164" fontId="0" fillId="0" borderId="0" xfId="0" applyFont="1" applyAlignment="1">
      <alignment wrapText="1"/>
    </xf>
    <xf numFmtId="166" fontId="0" fillId="2" borderId="2" xfId="0" applyNumberFormat="1" applyFill="1" applyBorder="1" applyAlignment="1">
      <alignment/>
    </xf>
    <xf numFmtId="166" fontId="0" fillId="0" borderId="0" xfId="0" applyNumberFormat="1" applyAlignment="1">
      <alignment/>
    </xf>
    <xf numFmtId="166" fontId="0" fillId="0" borderId="0" xfId="0" applyNumberFormat="1" applyAlignment="1">
      <alignment horizontal="center"/>
    </xf>
    <xf numFmtId="166" fontId="0" fillId="2" borderId="2" xfId="0" applyNumberFormat="1" applyFill="1" applyBorder="1" applyAlignment="1">
      <alignment horizontal="center"/>
    </xf>
    <xf numFmtId="164" fontId="0" fillId="0" borderId="2" xfId="0" applyBorder="1" applyAlignment="1">
      <alignment/>
    </xf>
    <xf numFmtId="164" fontId="5" fillId="0" borderId="0" xfId="0" applyFont="1" applyAlignment="1">
      <alignment/>
    </xf>
    <xf numFmtId="170" fontId="5" fillId="0" borderId="4" xfId="0" applyNumberFormat="1" applyFont="1" applyBorder="1" applyAlignment="1">
      <alignment/>
    </xf>
    <xf numFmtId="166" fontId="2" fillId="0" borderId="4" xfId="0" applyNumberFormat="1" applyFont="1" applyBorder="1" applyAlignment="1">
      <alignment horizontal="center"/>
    </xf>
    <xf numFmtId="166" fontId="5" fillId="0" borderId="4" xfId="0" applyNumberFormat="1" applyFont="1" applyBorder="1" applyAlignment="1">
      <alignment/>
    </xf>
    <xf numFmtId="166" fontId="5" fillId="0" borderId="0" xfId="0" applyNumberFormat="1" applyFont="1" applyBorder="1" applyAlignment="1">
      <alignment/>
    </xf>
    <xf numFmtId="170" fontId="5" fillId="0" borderId="4" xfId="0" applyNumberFormat="1" applyFont="1" applyBorder="1" applyAlignment="1">
      <alignment horizontal="center"/>
    </xf>
    <xf numFmtId="170" fontId="5" fillId="0" borderId="0" xfId="0" applyNumberFormat="1" applyFont="1" applyBorder="1" applyAlignment="1">
      <alignment horizontal="center"/>
    </xf>
    <xf numFmtId="164" fontId="2" fillId="0" borderId="0" xfId="0" applyFont="1" applyBorder="1" applyAlignment="1">
      <alignment horizontal="right" vertical="center"/>
    </xf>
    <xf numFmtId="166" fontId="2" fillId="0" borderId="0" xfId="0" applyNumberFormat="1" applyFont="1" applyBorder="1" applyAlignment="1">
      <alignment horizontal="center"/>
    </xf>
    <xf numFmtId="164" fontId="5" fillId="0" borderId="0" xfId="0" applyFont="1" applyBorder="1" applyAlignment="1">
      <alignment horizontal="center" vertical="center"/>
    </xf>
    <xf numFmtId="170" fontId="3" fillId="3" borderId="5" xfId="0" applyNumberFormat="1" applyFont="1" applyFill="1" applyBorder="1" applyAlignment="1">
      <alignment horizontal="center"/>
    </xf>
    <xf numFmtId="170" fontId="2" fillId="0" borderId="0" xfId="0" applyNumberFormat="1" applyFont="1" applyAlignment="1">
      <alignment horizontal="center"/>
    </xf>
    <xf numFmtId="170" fontId="2" fillId="0" borderId="0" xfId="0" applyNumberFormat="1" applyFont="1" applyBorder="1" applyAlignment="1">
      <alignment horizontal="right" vertical="center"/>
    </xf>
    <xf numFmtId="166"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170" fontId="2" fillId="4" borderId="0" xfId="0" applyNumberFormat="1" applyFont="1" applyFill="1" applyAlignment="1">
      <alignment horizontal="center"/>
    </xf>
    <xf numFmtId="166" fontId="2" fillId="0" borderId="4" xfId="0" applyNumberFormat="1" applyFont="1" applyBorder="1" applyAlignment="1">
      <alignment horizontal="center" vertical="center"/>
    </xf>
    <xf numFmtId="166" fontId="2" fillId="4" borderId="4" xfId="0" applyNumberFormat="1" applyFont="1" applyFill="1" applyBorder="1" applyAlignment="1">
      <alignment horizontal="center" vertical="center"/>
    </xf>
    <xf numFmtId="164" fontId="7" fillId="0" borderId="1" xfId="0" applyFont="1" applyBorder="1" applyAlignment="1">
      <alignment/>
    </xf>
    <xf numFmtId="164" fontId="0" fillId="0" borderId="0" xfId="0" applyBorder="1" applyAlignment="1">
      <alignment/>
    </xf>
    <xf numFmtId="169" fontId="7" fillId="0" borderId="0" xfId="0" applyNumberFormat="1" applyFont="1" applyAlignment="1">
      <alignment horizontal="center"/>
    </xf>
    <xf numFmtId="164" fontId="2" fillId="0" borderId="0" xfId="0" applyFont="1" applyAlignment="1">
      <alignment/>
    </xf>
    <xf numFmtId="170" fontId="2" fillId="0" borderId="0" xfId="0" applyNumberFormat="1" applyFont="1" applyAlignment="1">
      <alignment/>
    </xf>
    <xf numFmtId="170" fontId="7" fillId="0" borderId="0" xfId="0" applyNumberFormat="1" applyFont="1" applyAlignment="1">
      <alignment horizontal="center"/>
    </xf>
    <xf numFmtId="164" fontId="7" fillId="0" borderId="0" xfId="0" applyFont="1" applyAlignment="1">
      <alignment horizontal="center"/>
    </xf>
    <xf numFmtId="164" fontId="7" fillId="0" borderId="0" xfId="0" applyFont="1" applyBorder="1" applyAlignment="1">
      <alignment horizontal="right" vertical="center"/>
    </xf>
    <xf numFmtId="166" fontId="7" fillId="0" borderId="0" xfId="0" applyNumberFormat="1" applyFont="1" applyBorder="1" applyAlignment="1">
      <alignment horizontal="center" vertical="center"/>
    </xf>
    <xf numFmtId="165" fontId="7" fillId="0" borderId="0" xfId="0" applyNumberFormat="1" applyFont="1" applyBorder="1" applyAlignment="1">
      <alignment horizontal="center" vertical="center"/>
    </xf>
    <xf numFmtId="166" fontId="0" fillId="0" borderId="0" xfId="0" applyNumberFormat="1" applyFont="1" applyAlignment="1">
      <alignment wrapText="1"/>
    </xf>
    <xf numFmtId="170" fontId="0" fillId="0" borderId="0" xfId="0" applyNumberFormat="1" applyAlignment="1">
      <alignment/>
    </xf>
    <xf numFmtId="171" fontId="2" fillId="4" borderId="0" xfId="0" applyNumberFormat="1" applyFont="1" applyFill="1" applyAlignment="1">
      <alignment horizontal="center"/>
    </xf>
    <xf numFmtId="164" fontId="5" fillId="0" borderId="6" xfId="0" applyFont="1" applyBorder="1" applyAlignment="1">
      <alignment horizontal="center" vertical="center"/>
    </xf>
    <xf numFmtId="164" fontId="0" fillId="0" borderId="0" xfId="0" applyFont="1" applyBorder="1" applyAlignment="1">
      <alignment horizontal="left" vertical="center"/>
    </xf>
    <xf numFmtId="164" fontId="5" fillId="0" borderId="0" xfId="0" applyFont="1" applyAlignment="1">
      <alignment horizontal="left"/>
    </xf>
    <xf numFmtId="172" fontId="0" fillId="0" borderId="0" xfId="0" applyNumberFormat="1" applyAlignment="1">
      <alignment horizontal="center"/>
    </xf>
    <xf numFmtId="168" fontId="0" fillId="0" borderId="0" xfId="17" applyNumberFormat="1" applyFont="1" applyBorder="1" applyAlignment="1" applyProtection="1">
      <alignment/>
      <protection/>
    </xf>
    <xf numFmtId="174" fontId="0" fillId="0" borderId="0" xfId="0" applyNumberFormat="1" applyAlignment="1">
      <alignment/>
    </xf>
    <xf numFmtId="175" fontId="0" fillId="0" borderId="0" xfId="0" applyNumberFormat="1" applyAlignment="1">
      <alignment horizontal="center"/>
    </xf>
    <xf numFmtId="168" fontId="5" fillId="0" borderId="0" xfId="17" applyNumberFormat="1" applyFont="1" applyBorder="1" applyAlignment="1" applyProtection="1">
      <alignment/>
      <protection/>
    </xf>
    <xf numFmtId="168" fontId="5" fillId="0" borderId="0" xfId="0" applyNumberFormat="1" applyFont="1" applyAlignment="1">
      <alignment/>
    </xf>
    <xf numFmtId="174" fontId="5" fillId="0" borderId="0" xfId="0" applyNumberFormat="1" applyFont="1" applyAlignment="1">
      <alignment/>
    </xf>
    <xf numFmtId="164" fontId="0" fillId="0" borderId="0" xfId="0" applyNumberFormat="1" applyAlignment="1">
      <alignment horizontal="center"/>
    </xf>
    <xf numFmtId="164" fontId="8" fillId="0" borderId="0" xfId="0" applyFont="1" applyBorder="1" applyAlignment="1">
      <alignment horizontal="center" vertical="center"/>
    </xf>
    <xf numFmtId="166" fontId="5" fillId="0" borderId="0" xfId="0" applyNumberFormat="1" applyFont="1" applyBorder="1" applyAlignment="1">
      <alignment horizontal="center" vertical="center"/>
    </xf>
    <xf numFmtId="164" fontId="5" fillId="0" borderId="0" xfId="0" applyNumberFormat="1" applyFont="1" applyAlignment="1">
      <alignment horizontal="center"/>
    </xf>
    <xf numFmtId="166" fontId="5" fillId="0" borderId="0" xfId="0" applyNumberFormat="1" applyFont="1" applyAlignment="1">
      <alignment horizontal="center"/>
    </xf>
    <xf numFmtId="164" fontId="0" fillId="0" borderId="0" xfId="0" applyAlignment="1">
      <alignment horizontal="center"/>
    </xf>
    <xf numFmtId="168" fontId="5" fillId="0" borderId="4" xfId="0" applyNumberFormat="1" applyFont="1" applyBorder="1" applyAlignment="1">
      <alignment/>
    </xf>
    <xf numFmtId="164" fontId="5" fillId="0" borderId="4" xfId="0" applyFont="1" applyBorder="1" applyAlignment="1">
      <alignment horizontal="center"/>
    </xf>
    <xf numFmtId="166" fontId="5" fillId="0" borderId="0" xfId="0" applyNumberFormat="1" applyFont="1" applyAlignment="1">
      <alignment horizontal="center" vertical="center"/>
    </xf>
    <xf numFmtId="164" fontId="1" fillId="0" borderId="0" xfId="0" applyFont="1" applyAlignment="1">
      <alignment horizontal="center"/>
    </xf>
    <xf numFmtId="164" fontId="1" fillId="0" borderId="0" xfId="0" applyFont="1" applyAlignment="1">
      <alignment/>
    </xf>
    <xf numFmtId="164" fontId="0" fillId="0" borderId="0" xfId="0" applyNumberFormat="1" applyAlignment="1">
      <alignment/>
    </xf>
    <xf numFmtId="164" fontId="5" fillId="0" borderId="0" xfId="0" applyFont="1" applyAlignment="1">
      <alignment vertical="top" wrapText="1"/>
    </xf>
    <xf numFmtId="164" fontId="5" fillId="0" borderId="0" xfId="0" applyFont="1" applyAlignment="1">
      <alignment horizontal="center" vertical="top" wrapText="1"/>
    </xf>
    <xf numFmtId="164" fontId="0" fillId="0" borderId="0" xfId="0" applyAlignment="1">
      <alignment vertical="top" wrapText="1"/>
    </xf>
    <xf numFmtId="164" fontId="0" fillId="0" borderId="0" xfId="0" applyAlignment="1">
      <alignment horizontal="center" vertical="top" wrapText="1"/>
    </xf>
    <xf numFmtId="164" fontId="0" fillId="0" borderId="7" xfId="0" applyFont="1" applyBorder="1" applyAlignment="1">
      <alignment vertical="top" wrapText="1"/>
    </xf>
    <xf numFmtId="164" fontId="0" fillId="0" borderId="8" xfId="0" applyBorder="1" applyAlignment="1">
      <alignment vertical="top" wrapText="1"/>
    </xf>
    <xf numFmtId="164" fontId="0" fillId="0" borderId="8" xfId="0" applyBorder="1" applyAlignment="1">
      <alignment horizontal="center" vertical="top" wrapText="1"/>
    </xf>
    <xf numFmtId="164" fontId="0" fillId="0" borderId="9" xfId="0"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dxfs count="2">
    <dxf>
      <fill>
        <patternFill patternType="solid">
          <fgColor rgb="FFFF0000"/>
          <bgColor rgb="FFFF3333"/>
        </patternFill>
      </fill>
      <border/>
    </dxf>
    <dxf>
      <font>
        <b val="0"/>
        <color rgb="FFFF3333"/>
      </font>
      <border/>
    </dxf>
  </dxf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L197"/>
  <sheetViews>
    <sheetView workbookViewId="0" topLeftCell="A1">
      <pane ySplit="1635" topLeftCell="A1" activePane="bottomLeft" state="split"/>
      <selection pane="topLeft" activeCell="A1" sqref="A1"/>
      <selection pane="bottomLeft" activeCell="C88" sqref="C88"/>
    </sheetView>
  </sheetViews>
  <sheetFormatPr defaultColWidth="9.140625" defaultRowHeight="12.75" customHeight="1"/>
  <cols>
    <col min="1" max="1" width="11.421875" style="1" customWidth="1"/>
    <col min="2" max="2" width="23.421875" style="0" customWidth="1"/>
    <col min="3" max="3" width="27.421875" style="0" customWidth="1"/>
    <col min="4" max="4" width="28.421875" style="0" customWidth="1"/>
    <col min="5" max="5" width="11.8515625" style="0" customWidth="1"/>
    <col min="6" max="6" width="11.421875" style="0" customWidth="1"/>
    <col min="7" max="7" width="17.8515625" style="2" customWidth="1"/>
    <col min="8" max="8" width="10.421875" style="1" customWidth="1"/>
    <col min="9" max="9" width="16.421875" style="1" customWidth="1"/>
    <col min="10" max="10" width="8.421875" style="1" customWidth="1"/>
    <col min="11" max="11" width="9.421875" style="1" customWidth="1"/>
    <col min="12" max="12" width="12.421875" style="3" customWidth="1"/>
    <col min="13" max="13" width="0.42578125" style="4" customWidth="1"/>
    <col min="14" max="15" width="8.421875" style="5" customWidth="1"/>
    <col min="16" max="16" width="0.42578125" style="4" customWidth="1"/>
    <col min="17" max="18" width="11.421875" style="6" customWidth="1"/>
    <col min="19" max="19" width="13.421875" style="6" customWidth="1"/>
    <col min="20" max="20" width="0.42578125" style="7" customWidth="1"/>
    <col min="21" max="21" width="9.421875" style="6" customWidth="1"/>
    <col min="22" max="23" width="8.421875" style="6" customWidth="1"/>
    <col min="24" max="24" width="0.42578125" style="7" customWidth="1"/>
    <col min="25" max="25" width="10.421875" style="7" customWidth="1"/>
    <col min="26" max="26" width="9.421875" style="7" customWidth="1"/>
    <col min="27" max="27" width="0.42578125" style="7" customWidth="1"/>
    <col min="28" max="28" width="13.421875" style="8" customWidth="1"/>
    <col min="29" max="29" width="8.421875" style="1" customWidth="1"/>
    <col min="30" max="30" width="5.421875" style="9" customWidth="1"/>
    <col min="31" max="16384" width="7.421875" style="0" customWidth="1"/>
  </cols>
  <sheetData>
    <row r="1" spans="1:30" ht="33" customHeight="1">
      <c r="A1" s="10" t="s">
        <v>0</v>
      </c>
      <c r="B1" s="10"/>
      <c r="D1" s="11"/>
      <c r="E1" s="12"/>
      <c r="G1"/>
      <c r="I1"/>
      <c r="J1"/>
      <c r="K1"/>
      <c r="L1" s="13" t="s">
        <v>1</v>
      </c>
      <c r="M1" s="14"/>
      <c r="N1" s="15" t="s">
        <v>2</v>
      </c>
      <c r="O1" s="15"/>
      <c r="P1" s="15"/>
      <c r="Q1" s="15" t="s">
        <v>3</v>
      </c>
      <c r="R1" s="15"/>
      <c r="S1" s="15"/>
      <c r="T1" s="16"/>
      <c r="U1" s="17" t="s">
        <v>4</v>
      </c>
      <c r="V1" s="17"/>
      <c r="W1" s="17"/>
      <c r="X1" s="18"/>
      <c r="Y1" s="19"/>
      <c r="Z1" s="20"/>
      <c r="AA1" s="21"/>
      <c r="AB1" s="22" t="s">
        <v>5</v>
      </c>
      <c r="AC1"/>
      <c r="AD1"/>
    </row>
    <row r="2" spans="1:64" ht="17.25" customHeight="1">
      <c r="A2" s="23"/>
      <c r="B2" s="23"/>
      <c r="C2" s="23"/>
      <c r="D2" s="23"/>
      <c r="E2" s="23"/>
      <c r="F2" s="23"/>
      <c r="G2" s="23"/>
      <c r="H2" s="24" t="s">
        <v>6</v>
      </c>
      <c r="I2" s="23"/>
      <c r="J2" s="25" t="s">
        <v>7</v>
      </c>
      <c r="K2" s="25"/>
      <c r="L2" s="13"/>
      <c r="M2" s="14"/>
      <c r="N2" s="26" t="s">
        <v>8</v>
      </c>
      <c r="O2" s="26"/>
      <c r="P2" s="27"/>
      <c r="Q2" s="28" t="s">
        <v>9</v>
      </c>
      <c r="R2" s="28" t="s">
        <v>10</v>
      </c>
      <c r="S2" s="28" t="s">
        <v>11</v>
      </c>
      <c r="T2" s="29"/>
      <c r="U2" s="17"/>
      <c r="V2" s="17"/>
      <c r="W2" s="17"/>
      <c r="X2" s="29"/>
      <c r="Y2" s="30" t="s">
        <v>12</v>
      </c>
      <c r="Z2" s="20"/>
      <c r="AA2" s="21"/>
      <c r="AB2" s="22"/>
      <c r="AC2" s="23"/>
      <c r="AD2" s="31"/>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row>
    <row r="3" spans="1:64" ht="16.5" customHeight="1">
      <c r="A3" s="32" t="s">
        <v>13</v>
      </c>
      <c r="B3" s="33" t="s">
        <v>14</v>
      </c>
      <c r="C3" s="33" t="s">
        <v>15</v>
      </c>
      <c r="D3" s="33" t="s">
        <v>16</v>
      </c>
      <c r="E3" s="32" t="s">
        <v>17</v>
      </c>
      <c r="F3" s="32" t="s">
        <v>18</v>
      </c>
      <c r="G3" s="34" t="s">
        <v>19</v>
      </c>
      <c r="H3" s="24"/>
      <c r="I3" s="35" t="s">
        <v>11</v>
      </c>
      <c r="J3" s="36" t="s">
        <v>20</v>
      </c>
      <c r="K3" s="35" t="s">
        <v>21</v>
      </c>
      <c r="L3" s="13"/>
      <c r="M3" s="14"/>
      <c r="N3" s="37" t="s">
        <v>22</v>
      </c>
      <c r="O3" s="37" t="s">
        <v>23</v>
      </c>
      <c r="P3" s="38"/>
      <c r="Q3" s="28"/>
      <c r="R3" s="28"/>
      <c r="S3" s="28"/>
      <c r="T3" s="39"/>
      <c r="U3" s="40" t="s">
        <v>24</v>
      </c>
      <c r="V3" s="40" t="s">
        <v>10</v>
      </c>
      <c r="W3" s="40" t="s">
        <v>11</v>
      </c>
      <c r="X3" s="39"/>
      <c r="Y3" s="40" t="s">
        <v>9</v>
      </c>
      <c r="Z3" s="40" t="s">
        <v>10</v>
      </c>
      <c r="AA3" s="39"/>
      <c r="AB3" s="22"/>
      <c r="AC3" s="35" t="s">
        <v>25</v>
      </c>
      <c r="AD3" s="41"/>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row>
    <row r="4" spans="1:30" ht="12.75" customHeight="1">
      <c r="A4" s="43">
        <v>44197</v>
      </c>
      <c r="B4" s="44" t="s">
        <v>26</v>
      </c>
      <c r="C4" s="44" t="s">
        <v>27</v>
      </c>
      <c r="D4" s="44"/>
      <c r="E4" s="45"/>
      <c r="F4" s="45"/>
      <c r="G4" s="46"/>
      <c r="H4" s="47"/>
      <c r="I4" s="48"/>
      <c r="J4" s="49"/>
      <c r="K4" s="49"/>
      <c r="L4" s="46"/>
      <c r="M4" s="18"/>
      <c r="N4" s="50"/>
      <c r="O4" s="50"/>
      <c r="P4" s="51"/>
      <c r="Q4" s="48">
        <v>4463.04</v>
      </c>
      <c r="R4" s="45"/>
      <c r="S4" s="45">
        <f>Q4</f>
        <v>4463.04</v>
      </c>
      <c r="T4" s="52"/>
      <c r="U4" s="48">
        <v>0</v>
      </c>
      <c r="V4" s="48"/>
      <c r="W4" s="45">
        <f>U4</f>
        <v>0</v>
      </c>
      <c r="X4" s="52"/>
      <c r="Y4" s="53">
        <v>20000</v>
      </c>
      <c r="Z4" s="53"/>
      <c r="AA4" s="52"/>
      <c r="AB4" s="48">
        <f>S4+W4</f>
        <v>4463.04</v>
      </c>
      <c r="AC4" s="54"/>
      <c r="AD4"/>
    </row>
    <row r="5" spans="1:30" ht="12.75" customHeight="1">
      <c r="A5" s="55">
        <v>44197</v>
      </c>
      <c r="B5" s="56" t="s">
        <v>28</v>
      </c>
      <c r="C5" s="56" t="s">
        <v>29</v>
      </c>
      <c r="D5" s="56" t="s">
        <v>30</v>
      </c>
      <c r="E5" s="57"/>
      <c r="F5" s="57">
        <v>152.96</v>
      </c>
      <c r="H5" s="58" t="s">
        <v>31</v>
      </c>
      <c r="I5" s="59"/>
      <c r="J5" s="60"/>
      <c r="K5" s="60"/>
      <c r="L5" s="2"/>
      <c r="M5" s="18"/>
      <c r="N5" s="50"/>
      <c r="O5" s="50"/>
      <c r="P5" s="51"/>
      <c r="Q5" s="57"/>
      <c r="R5" s="57">
        <v>152.96</v>
      </c>
      <c r="S5" s="57">
        <f aca="true" t="shared" si="0" ref="S5:S177">IF((A5&lt;&gt;0),S4+Q5-R5,0)</f>
        <v>4310.08</v>
      </c>
      <c r="T5" s="52"/>
      <c r="U5" s="59"/>
      <c r="V5" s="59"/>
      <c r="W5" s="57">
        <f aca="true" t="shared" si="1" ref="W5:W26">IF((A5&lt;&gt;0),W4+U5-V5,0)</f>
        <v>0</v>
      </c>
      <c r="X5" s="52"/>
      <c r="Y5" s="53"/>
      <c r="Z5" s="53"/>
      <c r="AA5" s="52"/>
      <c r="AB5" s="57">
        <f aca="true" t="shared" si="2" ref="AB5:AB28">IF((A5&lt;&gt;0),S5+W5,0)</f>
        <v>4310.08</v>
      </c>
      <c r="AC5"/>
      <c r="AD5"/>
    </row>
    <row r="6" spans="1:30" ht="12.75" customHeight="1">
      <c r="A6" s="61">
        <v>44201</v>
      </c>
      <c r="B6" s="56" t="s">
        <v>32</v>
      </c>
      <c r="C6" s="56" t="s">
        <v>33</v>
      </c>
      <c r="D6" s="56" t="s">
        <v>34</v>
      </c>
      <c r="E6" s="57"/>
      <c r="F6" s="57"/>
      <c r="H6" s="58"/>
      <c r="I6" s="59"/>
      <c r="J6" s="60"/>
      <c r="K6" s="60"/>
      <c r="L6" s="2"/>
      <c r="M6" s="18"/>
      <c r="N6" s="50"/>
      <c r="O6" s="50"/>
      <c r="P6" s="51"/>
      <c r="Q6" s="57"/>
      <c r="R6" s="57"/>
      <c r="S6" s="57">
        <f t="shared" si="0"/>
        <v>4310.08</v>
      </c>
      <c r="T6" s="52"/>
      <c r="U6" s="59"/>
      <c r="V6" s="59"/>
      <c r="W6" s="57">
        <f t="shared" si="1"/>
        <v>0</v>
      </c>
      <c r="X6" s="52"/>
      <c r="Y6" s="53">
        <v>314.94</v>
      </c>
      <c r="Z6" s="53"/>
      <c r="AA6" s="52"/>
      <c r="AB6" s="57">
        <f t="shared" si="2"/>
        <v>4310.08</v>
      </c>
      <c r="AC6"/>
      <c r="AD6"/>
    </row>
    <row r="7" spans="1:30" ht="12.75" customHeight="1">
      <c r="A7" s="61">
        <v>44201</v>
      </c>
      <c r="B7" s="56" t="s">
        <v>35</v>
      </c>
      <c r="C7" s="56" t="s">
        <v>36</v>
      </c>
      <c r="D7" s="56" t="s">
        <v>37</v>
      </c>
      <c r="E7" s="57">
        <v>30</v>
      </c>
      <c r="F7" s="57"/>
      <c r="H7" s="58" t="s">
        <v>38</v>
      </c>
      <c r="I7" s="59"/>
      <c r="J7" s="60"/>
      <c r="K7" s="60"/>
      <c r="L7" s="2"/>
      <c r="M7" s="18"/>
      <c r="N7" s="50"/>
      <c r="O7" s="50"/>
      <c r="P7" s="51"/>
      <c r="Q7" s="57">
        <v>30</v>
      </c>
      <c r="R7" s="57"/>
      <c r="S7" s="57">
        <f t="shared" si="0"/>
        <v>4340.08</v>
      </c>
      <c r="T7" s="52"/>
      <c r="U7" s="59"/>
      <c r="V7" s="59"/>
      <c r="W7" s="57">
        <f t="shared" si="1"/>
        <v>0</v>
      </c>
      <c r="X7" s="52"/>
      <c r="Y7" s="53"/>
      <c r="Z7" s="53"/>
      <c r="AA7" s="52"/>
      <c r="AB7" s="57">
        <f t="shared" si="2"/>
        <v>4340.08</v>
      </c>
      <c r="AC7"/>
      <c r="AD7"/>
    </row>
    <row r="8" spans="1:30" ht="12.75" customHeight="1">
      <c r="A8" s="61">
        <v>44201</v>
      </c>
      <c r="B8" s="56" t="s">
        <v>35</v>
      </c>
      <c r="C8" s="56" t="s">
        <v>36</v>
      </c>
      <c r="D8" s="56" t="s">
        <v>39</v>
      </c>
      <c r="E8" s="57">
        <v>35</v>
      </c>
      <c r="F8" s="57"/>
      <c r="H8" s="58" t="s">
        <v>38</v>
      </c>
      <c r="I8" s="59"/>
      <c r="J8" s="60"/>
      <c r="K8" s="60"/>
      <c r="L8" s="2"/>
      <c r="M8" s="18"/>
      <c r="N8" s="50"/>
      <c r="O8" s="50"/>
      <c r="P8" s="51"/>
      <c r="Q8" s="57">
        <v>35</v>
      </c>
      <c r="R8" s="57"/>
      <c r="S8" s="57">
        <f t="shared" si="0"/>
        <v>4375.08</v>
      </c>
      <c r="T8" s="52"/>
      <c r="U8" s="59"/>
      <c r="V8" s="59"/>
      <c r="W8" s="57">
        <f t="shared" si="1"/>
        <v>0</v>
      </c>
      <c r="X8" s="52"/>
      <c r="Y8" s="53"/>
      <c r="Z8" s="53"/>
      <c r="AA8" s="52"/>
      <c r="AB8" s="57">
        <f t="shared" si="2"/>
        <v>4375.08</v>
      </c>
      <c r="AC8"/>
      <c r="AD8"/>
    </row>
    <row r="9" spans="1:30" ht="12.75" customHeight="1">
      <c r="A9" s="61">
        <v>44203</v>
      </c>
      <c r="B9" s="56" t="s">
        <v>35</v>
      </c>
      <c r="C9" s="56" t="s">
        <v>36</v>
      </c>
      <c r="D9" s="56" t="s">
        <v>40</v>
      </c>
      <c r="E9" s="57">
        <v>35</v>
      </c>
      <c r="F9" s="57"/>
      <c r="H9" s="58" t="s">
        <v>38</v>
      </c>
      <c r="I9" s="59"/>
      <c r="J9" s="60"/>
      <c r="K9" s="60"/>
      <c r="L9" s="2"/>
      <c r="M9" s="18"/>
      <c r="N9" s="50"/>
      <c r="O9" s="50"/>
      <c r="P9" s="51"/>
      <c r="Q9" s="57">
        <v>35</v>
      </c>
      <c r="R9" s="57"/>
      <c r="S9" s="57">
        <f t="shared" si="0"/>
        <v>4410.08</v>
      </c>
      <c r="T9" s="52"/>
      <c r="U9" s="59"/>
      <c r="V9" s="59"/>
      <c r="W9" s="57">
        <f t="shared" si="1"/>
        <v>0</v>
      </c>
      <c r="X9" s="52"/>
      <c r="Y9" s="53"/>
      <c r="Z9" s="53"/>
      <c r="AA9" s="52"/>
      <c r="AB9" s="57">
        <f t="shared" si="2"/>
        <v>4410.08</v>
      </c>
      <c r="AC9"/>
      <c r="AD9"/>
    </row>
    <row r="10" spans="1:30" ht="12.75" customHeight="1">
      <c r="A10" s="61">
        <v>44204</v>
      </c>
      <c r="B10" s="56" t="s">
        <v>35</v>
      </c>
      <c r="C10" s="56" t="s">
        <v>36</v>
      </c>
      <c r="D10" s="56" t="s">
        <v>41</v>
      </c>
      <c r="E10" s="57">
        <v>35</v>
      </c>
      <c r="F10" s="57"/>
      <c r="H10" s="58" t="s">
        <v>38</v>
      </c>
      <c r="I10"/>
      <c r="J10" s="60"/>
      <c r="K10" s="60"/>
      <c r="L10" s="2"/>
      <c r="M10" s="18"/>
      <c r="N10" s="50"/>
      <c r="O10" s="50"/>
      <c r="P10" s="51"/>
      <c r="Q10" s="57">
        <v>35</v>
      </c>
      <c r="R10" s="57"/>
      <c r="S10" s="57">
        <f t="shared" si="0"/>
        <v>4445.08</v>
      </c>
      <c r="T10" s="52"/>
      <c r="U10" s="59"/>
      <c r="V10" s="59"/>
      <c r="W10" s="57">
        <f t="shared" si="1"/>
        <v>0</v>
      </c>
      <c r="X10" s="52"/>
      <c r="Y10" s="53"/>
      <c r="Z10" s="53"/>
      <c r="AA10" s="52"/>
      <c r="AB10" s="57">
        <f t="shared" si="2"/>
        <v>4445.08</v>
      </c>
      <c r="AC10"/>
      <c r="AD10"/>
    </row>
    <row r="11" spans="1:30" ht="12.75" customHeight="1">
      <c r="A11" s="61">
        <v>44207</v>
      </c>
      <c r="B11" s="56" t="s">
        <v>35</v>
      </c>
      <c r="C11" s="56" t="s">
        <v>36</v>
      </c>
      <c r="D11" s="56" t="s">
        <v>42</v>
      </c>
      <c r="E11" s="57">
        <v>30</v>
      </c>
      <c r="F11" s="57"/>
      <c r="H11" s="58" t="s">
        <v>38</v>
      </c>
      <c r="I11" s="59"/>
      <c r="J11" s="60"/>
      <c r="K11" s="60"/>
      <c r="L11" s="2"/>
      <c r="M11" s="18"/>
      <c r="N11" s="50"/>
      <c r="O11" s="50"/>
      <c r="P11" s="51"/>
      <c r="Q11" s="57">
        <v>30</v>
      </c>
      <c r="R11" s="57"/>
      <c r="S11" s="57">
        <f t="shared" si="0"/>
        <v>4475.08</v>
      </c>
      <c r="T11" s="52"/>
      <c r="U11" s="59"/>
      <c r="V11" s="59"/>
      <c r="W11" s="57">
        <f t="shared" si="1"/>
        <v>0</v>
      </c>
      <c r="X11" s="52"/>
      <c r="Y11" s="53"/>
      <c r="Z11" s="53"/>
      <c r="AA11" s="52"/>
      <c r="AB11" s="57">
        <f t="shared" si="2"/>
        <v>4475.08</v>
      </c>
      <c r="AC11"/>
      <c r="AD11"/>
    </row>
    <row r="12" spans="1:30" ht="12.75" customHeight="1">
      <c r="A12" s="61">
        <v>44208</v>
      </c>
      <c r="B12" s="56" t="s">
        <v>35</v>
      </c>
      <c r="C12" s="56" t="s">
        <v>36</v>
      </c>
      <c r="D12" s="56" t="s">
        <v>43</v>
      </c>
      <c r="E12" s="57">
        <v>35</v>
      </c>
      <c r="F12" s="57"/>
      <c r="H12" s="58" t="s">
        <v>38</v>
      </c>
      <c r="I12" s="59"/>
      <c r="J12" s="60"/>
      <c r="K12" s="60"/>
      <c r="L12" s="2"/>
      <c r="M12" s="18"/>
      <c r="N12" s="50"/>
      <c r="O12" s="50"/>
      <c r="P12" s="51"/>
      <c r="Q12" s="57">
        <v>35</v>
      </c>
      <c r="R12" s="57"/>
      <c r="S12" s="57">
        <f t="shared" si="0"/>
        <v>4510.08</v>
      </c>
      <c r="T12" s="52"/>
      <c r="U12" s="59"/>
      <c r="V12" s="59"/>
      <c r="W12" s="57">
        <f t="shared" si="1"/>
        <v>0</v>
      </c>
      <c r="X12" s="52"/>
      <c r="Y12" s="53"/>
      <c r="Z12" s="53"/>
      <c r="AA12" s="52"/>
      <c r="AB12" s="57">
        <f t="shared" si="2"/>
        <v>4510.08</v>
      </c>
      <c r="AC12"/>
      <c r="AD12"/>
    </row>
    <row r="13" spans="1:30" ht="12.75" customHeight="1">
      <c r="A13" s="61">
        <v>44209</v>
      </c>
      <c r="B13" s="56" t="s">
        <v>35</v>
      </c>
      <c r="C13" s="56" t="s">
        <v>36</v>
      </c>
      <c r="D13" s="56" t="s">
        <v>44</v>
      </c>
      <c r="E13" s="57">
        <v>30</v>
      </c>
      <c r="F13" s="57"/>
      <c r="H13" s="58" t="s">
        <v>38</v>
      </c>
      <c r="I13" s="59"/>
      <c r="J13" s="60"/>
      <c r="K13" s="60"/>
      <c r="L13" s="2"/>
      <c r="M13" s="18"/>
      <c r="N13" s="50"/>
      <c r="O13" s="50"/>
      <c r="P13" s="51"/>
      <c r="Q13" s="57">
        <v>30</v>
      </c>
      <c r="R13" s="57"/>
      <c r="S13" s="57">
        <f t="shared" si="0"/>
        <v>4540.08</v>
      </c>
      <c r="T13" s="52"/>
      <c r="U13" s="59"/>
      <c r="V13" s="59"/>
      <c r="W13" s="57">
        <f t="shared" si="1"/>
        <v>0</v>
      </c>
      <c r="X13" s="52"/>
      <c r="Y13" s="53"/>
      <c r="Z13" s="53"/>
      <c r="AA13" s="52"/>
      <c r="AB13" s="57">
        <f t="shared" si="2"/>
        <v>4540.08</v>
      </c>
      <c r="AC13"/>
      <c r="AD13"/>
    </row>
    <row r="14" spans="1:30" ht="12.75" customHeight="1">
      <c r="A14" s="61">
        <v>44209</v>
      </c>
      <c r="B14" s="56" t="s">
        <v>35</v>
      </c>
      <c r="C14" s="56" t="s">
        <v>36</v>
      </c>
      <c r="D14" s="56" t="s">
        <v>45</v>
      </c>
      <c r="E14" s="57">
        <v>35</v>
      </c>
      <c r="F14" s="57"/>
      <c r="H14" s="58" t="s">
        <v>38</v>
      </c>
      <c r="I14" s="59"/>
      <c r="J14" s="60"/>
      <c r="K14" s="60"/>
      <c r="L14" s="2"/>
      <c r="M14" s="18"/>
      <c r="N14" s="50"/>
      <c r="O14" s="50"/>
      <c r="P14" s="51"/>
      <c r="Q14" s="57">
        <v>35</v>
      </c>
      <c r="R14" s="57"/>
      <c r="S14" s="57">
        <f t="shared" si="0"/>
        <v>4575.08</v>
      </c>
      <c r="T14" s="52"/>
      <c r="U14" s="59"/>
      <c r="V14" s="59"/>
      <c r="W14" s="57">
        <f t="shared" si="1"/>
        <v>0</v>
      </c>
      <c r="X14" s="52"/>
      <c r="Y14" s="53"/>
      <c r="Z14" s="53"/>
      <c r="AA14" s="52"/>
      <c r="AB14" s="57">
        <f t="shared" si="2"/>
        <v>4575.08</v>
      </c>
      <c r="AC14"/>
      <c r="AD14"/>
    </row>
    <row r="15" spans="1:30" ht="12.75" customHeight="1">
      <c r="A15" s="55">
        <v>44214</v>
      </c>
      <c r="B15" s="62" t="s">
        <v>35</v>
      </c>
      <c r="C15" s="62" t="s">
        <v>36</v>
      </c>
      <c r="D15" s="62" t="s">
        <v>46</v>
      </c>
      <c r="E15" s="63">
        <v>35</v>
      </c>
      <c r="F15" s="50"/>
      <c r="G15" s="64"/>
      <c r="H15" s="65" t="s">
        <v>38</v>
      </c>
      <c r="I15" s="59"/>
      <c r="J15" s="60"/>
      <c r="K15" s="60"/>
      <c r="L15" s="4"/>
      <c r="M15" s="18"/>
      <c r="N15" s="50"/>
      <c r="O15" s="50"/>
      <c r="P15" s="51"/>
      <c r="Q15" s="57">
        <v>35</v>
      </c>
      <c r="R15" s="50"/>
      <c r="S15" s="57">
        <f t="shared" si="0"/>
        <v>4610.08</v>
      </c>
      <c r="T15" s="52"/>
      <c r="U15" s="59"/>
      <c r="V15" s="59"/>
      <c r="W15" s="57">
        <f t="shared" si="1"/>
        <v>0</v>
      </c>
      <c r="X15" s="52"/>
      <c r="Y15" s="53"/>
      <c r="Z15" s="53"/>
      <c r="AA15" s="52"/>
      <c r="AB15" s="57">
        <f t="shared" si="2"/>
        <v>4610.08</v>
      </c>
      <c r="AC15"/>
      <c r="AD15"/>
    </row>
    <row r="16" spans="1:30" ht="12" customHeight="1">
      <c r="A16" s="61">
        <v>44214</v>
      </c>
      <c r="B16" s="56" t="s">
        <v>35</v>
      </c>
      <c r="C16" s="56" t="s">
        <v>36</v>
      </c>
      <c r="D16" s="56" t="s">
        <v>47</v>
      </c>
      <c r="E16" s="50">
        <v>30</v>
      </c>
      <c r="F16" s="57"/>
      <c r="H16" s="58" t="s">
        <v>38</v>
      </c>
      <c r="I16" s="59"/>
      <c r="J16" s="60"/>
      <c r="K16" s="60"/>
      <c r="L16" s="2"/>
      <c r="M16" s="18"/>
      <c r="N16" s="50"/>
      <c r="O16" s="50"/>
      <c r="P16" s="51"/>
      <c r="Q16" s="57">
        <v>30</v>
      </c>
      <c r="R16" s="57"/>
      <c r="S16" s="57">
        <f t="shared" si="0"/>
        <v>4640.08</v>
      </c>
      <c r="T16" s="52"/>
      <c r="U16" s="59"/>
      <c r="V16" s="59"/>
      <c r="W16" s="57">
        <f t="shared" si="1"/>
        <v>0</v>
      </c>
      <c r="X16" s="52"/>
      <c r="Y16" s="53"/>
      <c r="Z16" s="53"/>
      <c r="AA16" s="52"/>
      <c r="AB16" s="57">
        <f t="shared" si="2"/>
        <v>4640.08</v>
      </c>
      <c r="AC16"/>
      <c r="AD16"/>
    </row>
    <row r="17" spans="1:30" ht="12" customHeight="1">
      <c r="A17" s="55">
        <v>44216</v>
      </c>
      <c r="B17" s="62" t="s">
        <v>35</v>
      </c>
      <c r="C17" s="62" t="s">
        <v>36</v>
      </c>
      <c r="D17" s="62" t="s">
        <v>48</v>
      </c>
      <c r="E17" s="50">
        <v>30</v>
      </c>
      <c r="F17" s="50"/>
      <c r="G17" s="64"/>
      <c r="H17" s="66" t="s">
        <v>49</v>
      </c>
      <c r="I17" s="59"/>
      <c r="J17" s="60"/>
      <c r="K17" s="60"/>
      <c r="L17" s="4"/>
      <c r="M17" s="18"/>
      <c r="N17" s="50"/>
      <c r="O17" s="50"/>
      <c r="P17" s="51"/>
      <c r="Q17" s="50">
        <v>30</v>
      </c>
      <c r="R17" s="50"/>
      <c r="S17" s="57">
        <f t="shared" si="0"/>
        <v>4670.08</v>
      </c>
      <c r="T17" s="52"/>
      <c r="U17" s="59"/>
      <c r="V17" s="59"/>
      <c r="W17" s="57">
        <f t="shared" si="1"/>
        <v>0</v>
      </c>
      <c r="X17" s="52"/>
      <c r="Y17" s="53"/>
      <c r="Z17" s="53"/>
      <c r="AA17" s="52"/>
      <c r="AB17" s="57">
        <f t="shared" si="2"/>
        <v>4670.08</v>
      </c>
      <c r="AC17"/>
      <c r="AD17"/>
    </row>
    <row r="18" spans="1:30" ht="12" customHeight="1">
      <c r="A18" s="55">
        <v>44221</v>
      </c>
      <c r="B18" s="62" t="s">
        <v>35</v>
      </c>
      <c r="C18" s="62" t="s">
        <v>36</v>
      </c>
      <c r="D18" s="62" t="s">
        <v>50</v>
      </c>
      <c r="E18" s="63">
        <v>35</v>
      </c>
      <c r="F18" s="50"/>
      <c r="G18" s="64"/>
      <c r="H18" s="65" t="s">
        <v>38</v>
      </c>
      <c r="I18" s="59"/>
      <c r="J18" s="60"/>
      <c r="K18" s="60"/>
      <c r="L18" s="4"/>
      <c r="M18" s="18"/>
      <c r="N18" s="50"/>
      <c r="O18" s="50"/>
      <c r="P18" s="51"/>
      <c r="Q18" s="57">
        <v>35</v>
      </c>
      <c r="R18" s="50"/>
      <c r="S18" s="57">
        <f t="shared" si="0"/>
        <v>4705.08</v>
      </c>
      <c r="T18" s="52"/>
      <c r="U18" s="59"/>
      <c r="V18" s="59"/>
      <c r="W18" s="57">
        <f t="shared" si="1"/>
        <v>0</v>
      </c>
      <c r="X18" s="52"/>
      <c r="Y18" s="53"/>
      <c r="Z18" s="53"/>
      <c r="AA18" s="52"/>
      <c r="AB18" s="57">
        <f t="shared" si="2"/>
        <v>4705.08</v>
      </c>
      <c r="AC18"/>
      <c r="AD18"/>
    </row>
    <row r="19" spans="1:30" ht="12" customHeight="1">
      <c r="A19" s="55">
        <v>44221</v>
      </c>
      <c r="B19" s="62" t="s">
        <v>51</v>
      </c>
      <c r="C19" s="62" t="s">
        <v>52</v>
      </c>
      <c r="D19" s="62" t="s">
        <v>53</v>
      </c>
      <c r="E19" s="63"/>
      <c r="F19" s="50">
        <v>14.39</v>
      </c>
      <c r="G19" s="64"/>
      <c r="H19" s="65" t="s">
        <v>31</v>
      </c>
      <c r="I19" s="59"/>
      <c r="J19" s="60"/>
      <c r="K19" s="60"/>
      <c r="L19" s="4"/>
      <c r="M19" s="18"/>
      <c r="N19" s="50"/>
      <c r="O19" s="50"/>
      <c r="P19" s="51"/>
      <c r="Q19" s="57"/>
      <c r="R19" s="50">
        <v>14.39</v>
      </c>
      <c r="S19" s="57">
        <f t="shared" si="0"/>
        <v>4690.69</v>
      </c>
      <c r="T19" s="52"/>
      <c r="U19" s="59"/>
      <c r="V19" s="59"/>
      <c r="W19" s="57">
        <f t="shared" si="1"/>
        <v>0</v>
      </c>
      <c r="X19" s="52"/>
      <c r="Y19" s="53"/>
      <c r="Z19" s="53"/>
      <c r="AA19" s="52"/>
      <c r="AB19" s="57">
        <f t="shared" si="2"/>
        <v>4690.69</v>
      </c>
      <c r="AC19"/>
      <c r="AD19"/>
    </row>
    <row r="20" spans="1:30" ht="12" customHeight="1">
      <c r="A20" s="55">
        <v>44221</v>
      </c>
      <c r="B20" s="62" t="s">
        <v>35</v>
      </c>
      <c r="C20" s="62" t="s">
        <v>36</v>
      </c>
      <c r="D20" s="62" t="s">
        <v>54</v>
      </c>
      <c r="E20" s="63">
        <v>35</v>
      </c>
      <c r="F20" s="50"/>
      <c r="G20" s="64"/>
      <c r="H20" s="65" t="s">
        <v>38</v>
      </c>
      <c r="I20" s="59"/>
      <c r="J20" s="60"/>
      <c r="K20" s="60"/>
      <c r="L20" s="4"/>
      <c r="M20" s="18"/>
      <c r="N20" s="50"/>
      <c r="O20" s="50"/>
      <c r="P20" s="51"/>
      <c r="Q20" s="57">
        <v>35</v>
      </c>
      <c r="R20" s="50"/>
      <c r="S20" s="57">
        <f t="shared" si="0"/>
        <v>4725.69</v>
      </c>
      <c r="T20" s="52"/>
      <c r="U20" s="59"/>
      <c r="V20" s="59"/>
      <c r="W20" s="57">
        <f t="shared" si="1"/>
        <v>0</v>
      </c>
      <c r="X20" s="52"/>
      <c r="Y20" s="53"/>
      <c r="Z20" s="53"/>
      <c r="AA20" s="52"/>
      <c r="AB20" s="57">
        <f t="shared" si="2"/>
        <v>4725.69</v>
      </c>
      <c r="AC20"/>
      <c r="AD20"/>
    </row>
    <row r="21" spans="1:30" ht="12" customHeight="1">
      <c r="A21" s="55">
        <v>44223</v>
      </c>
      <c r="B21" s="62" t="s">
        <v>35</v>
      </c>
      <c r="C21" s="62" t="s">
        <v>36</v>
      </c>
      <c r="D21" s="62" t="s">
        <v>55</v>
      </c>
      <c r="E21" s="63">
        <v>1180.66</v>
      </c>
      <c r="F21" s="50"/>
      <c r="G21" s="64"/>
      <c r="H21" s="65" t="s">
        <v>38</v>
      </c>
      <c r="I21" s="59"/>
      <c r="J21" s="60"/>
      <c r="K21" s="60"/>
      <c r="L21" s="4"/>
      <c r="M21" s="18"/>
      <c r="N21" s="50"/>
      <c r="O21" s="50"/>
      <c r="P21" s="51"/>
      <c r="Q21" s="57">
        <v>1180.66</v>
      </c>
      <c r="R21" s="50"/>
      <c r="S21" s="57">
        <f t="shared" si="0"/>
        <v>5906.349999999999</v>
      </c>
      <c r="T21" s="52"/>
      <c r="U21" s="59"/>
      <c r="V21" s="59"/>
      <c r="W21" s="57">
        <f t="shared" si="1"/>
        <v>0</v>
      </c>
      <c r="X21" s="52"/>
      <c r="Y21" s="53"/>
      <c r="Z21" s="53"/>
      <c r="AA21" s="52"/>
      <c r="AB21" s="57">
        <f t="shared" si="2"/>
        <v>5906.349999999999</v>
      </c>
      <c r="AC21"/>
      <c r="AD21"/>
    </row>
    <row r="22" spans="1:30" ht="12.75" customHeight="1">
      <c r="A22" s="55">
        <v>44223</v>
      </c>
      <c r="B22" s="62" t="s">
        <v>35</v>
      </c>
      <c r="C22" s="62" t="s">
        <v>36</v>
      </c>
      <c r="D22" s="62" t="s">
        <v>56</v>
      </c>
      <c r="E22" s="63">
        <v>30</v>
      </c>
      <c r="F22" s="50"/>
      <c r="G22" s="64"/>
      <c r="H22" s="65" t="s">
        <v>38</v>
      </c>
      <c r="I22" s="59"/>
      <c r="J22" s="60"/>
      <c r="K22" s="60"/>
      <c r="L22" s="4"/>
      <c r="M22" s="18"/>
      <c r="N22" s="50"/>
      <c r="O22" s="50"/>
      <c r="P22" s="51"/>
      <c r="Q22" s="57">
        <v>30</v>
      </c>
      <c r="R22" s="50"/>
      <c r="S22" s="57">
        <f t="shared" si="0"/>
        <v>5936.349999999999</v>
      </c>
      <c r="T22" s="52"/>
      <c r="U22" s="59"/>
      <c r="V22" s="59"/>
      <c r="W22" s="57">
        <f t="shared" si="1"/>
        <v>0</v>
      </c>
      <c r="X22" s="52"/>
      <c r="Y22" s="53"/>
      <c r="Z22" s="53"/>
      <c r="AA22" s="52"/>
      <c r="AB22" s="57">
        <f t="shared" si="2"/>
        <v>5936.349999999999</v>
      </c>
      <c r="AC22"/>
      <c r="AD22"/>
    </row>
    <row r="23" spans="1:30" ht="12.75" customHeight="1">
      <c r="A23" s="61">
        <v>44223</v>
      </c>
      <c r="B23" s="56" t="s">
        <v>35</v>
      </c>
      <c r="C23" s="56" t="s">
        <v>36</v>
      </c>
      <c r="D23" s="56" t="s">
        <v>57</v>
      </c>
      <c r="E23" s="50">
        <v>30</v>
      </c>
      <c r="F23" s="57"/>
      <c r="H23" s="58" t="s">
        <v>38</v>
      </c>
      <c r="I23" s="59"/>
      <c r="J23" s="60"/>
      <c r="K23" s="60"/>
      <c r="L23" s="2"/>
      <c r="M23" s="18"/>
      <c r="N23" s="50"/>
      <c r="O23" s="50"/>
      <c r="P23" s="51"/>
      <c r="Q23" s="57">
        <v>30</v>
      </c>
      <c r="R23" s="57"/>
      <c r="S23" s="57">
        <f t="shared" si="0"/>
        <v>5966.349999999999</v>
      </c>
      <c r="T23" s="52"/>
      <c r="U23" s="59"/>
      <c r="V23" s="59"/>
      <c r="W23" s="57">
        <f t="shared" si="1"/>
        <v>0</v>
      </c>
      <c r="X23" s="52"/>
      <c r="Y23" s="53"/>
      <c r="Z23" s="53"/>
      <c r="AA23" s="52"/>
      <c r="AB23" s="57">
        <f t="shared" si="2"/>
        <v>5966.349999999999</v>
      </c>
      <c r="AC23"/>
      <c r="AD23"/>
    </row>
    <row r="24" spans="1:30" ht="12.75" customHeight="1">
      <c r="A24" s="61">
        <v>44223</v>
      </c>
      <c r="B24" s="56" t="s">
        <v>35</v>
      </c>
      <c r="C24" s="56" t="s">
        <v>36</v>
      </c>
      <c r="D24" s="56" t="s">
        <v>58</v>
      </c>
      <c r="E24" s="50">
        <v>30</v>
      </c>
      <c r="F24" s="57"/>
      <c r="H24" s="58" t="s">
        <v>38</v>
      </c>
      <c r="I24" s="59"/>
      <c r="J24" s="60"/>
      <c r="K24" s="60"/>
      <c r="L24" s="2"/>
      <c r="M24" s="18"/>
      <c r="N24" s="50"/>
      <c r="O24" s="50"/>
      <c r="P24" s="51"/>
      <c r="Q24" s="57">
        <v>30</v>
      </c>
      <c r="R24" s="57"/>
      <c r="S24" s="57">
        <f t="shared" si="0"/>
        <v>5996.349999999999</v>
      </c>
      <c r="T24" s="52"/>
      <c r="U24" s="59"/>
      <c r="V24" s="59"/>
      <c r="W24" s="57">
        <f t="shared" si="1"/>
        <v>0</v>
      </c>
      <c r="X24" s="52"/>
      <c r="Y24" s="53"/>
      <c r="Z24" s="53"/>
      <c r="AA24" s="52"/>
      <c r="AB24" s="57">
        <f t="shared" si="2"/>
        <v>5996.349999999999</v>
      </c>
      <c r="AC24"/>
      <c r="AD24"/>
    </row>
    <row r="25" spans="1:30" ht="12.75" customHeight="1">
      <c r="A25" s="61">
        <v>44225</v>
      </c>
      <c r="B25" s="56" t="s">
        <v>35</v>
      </c>
      <c r="C25" s="56" t="s">
        <v>36</v>
      </c>
      <c r="D25" s="56" t="s">
        <v>59</v>
      </c>
      <c r="E25" s="50">
        <v>35</v>
      </c>
      <c r="F25" s="57"/>
      <c r="H25" s="58" t="s">
        <v>38</v>
      </c>
      <c r="I25" s="59"/>
      <c r="J25" s="60"/>
      <c r="K25" s="60"/>
      <c r="L25" s="2"/>
      <c r="M25" s="18"/>
      <c r="N25" s="50"/>
      <c r="O25" s="50"/>
      <c r="P25" s="51"/>
      <c r="Q25" s="57">
        <v>35</v>
      </c>
      <c r="R25" s="57"/>
      <c r="S25" s="57">
        <f t="shared" si="0"/>
        <v>6031.349999999999</v>
      </c>
      <c r="T25" s="52"/>
      <c r="U25" s="59"/>
      <c r="V25" s="59"/>
      <c r="W25" s="57">
        <f t="shared" si="1"/>
        <v>0</v>
      </c>
      <c r="X25" s="52"/>
      <c r="Y25" s="53"/>
      <c r="Z25" s="53"/>
      <c r="AA25" s="52"/>
      <c r="AB25" s="57">
        <f t="shared" si="2"/>
        <v>6031.349999999999</v>
      </c>
      <c r="AC25"/>
      <c r="AD25"/>
    </row>
    <row r="26" spans="1:30" ht="12.75" customHeight="1">
      <c r="A26" s="61">
        <v>44225</v>
      </c>
      <c r="B26" s="56" t="s">
        <v>60</v>
      </c>
      <c r="C26" s="56" t="s">
        <v>61</v>
      </c>
      <c r="D26" s="56" t="s">
        <v>62</v>
      </c>
      <c r="E26" s="50">
        <v>60</v>
      </c>
      <c r="F26" s="57"/>
      <c r="H26" s="58" t="s">
        <v>38</v>
      </c>
      <c r="I26" s="59"/>
      <c r="J26" s="60"/>
      <c r="K26" s="60"/>
      <c r="L26" s="2"/>
      <c r="M26" s="18"/>
      <c r="N26" s="50"/>
      <c r="O26" s="50"/>
      <c r="P26" s="51"/>
      <c r="Q26" s="57">
        <v>60</v>
      </c>
      <c r="R26" s="57"/>
      <c r="S26" s="57">
        <f t="shared" si="0"/>
        <v>6091.349999999999</v>
      </c>
      <c r="T26" s="52"/>
      <c r="U26" s="59"/>
      <c r="V26" s="59"/>
      <c r="W26" s="57">
        <f t="shared" si="1"/>
        <v>0</v>
      </c>
      <c r="X26" s="52"/>
      <c r="Y26" s="53"/>
      <c r="Z26" s="53"/>
      <c r="AA26" s="52"/>
      <c r="AB26" s="57">
        <f t="shared" si="2"/>
        <v>6091.349999999999</v>
      </c>
      <c r="AC26"/>
      <c r="AD26"/>
    </row>
    <row r="27" spans="1:30" ht="13.5" customHeight="1">
      <c r="A27" s="61">
        <v>44227</v>
      </c>
      <c r="B27" s="56" t="s">
        <v>35</v>
      </c>
      <c r="C27" s="56" t="s">
        <v>36</v>
      </c>
      <c r="D27" s="67" t="s">
        <v>63</v>
      </c>
      <c r="E27" s="50">
        <v>35</v>
      </c>
      <c r="H27" s="58" t="s">
        <v>38</v>
      </c>
      <c r="I27" s="59"/>
      <c r="J27" s="60"/>
      <c r="K27" s="60"/>
      <c r="L27" s="2"/>
      <c r="M27" s="18"/>
      <c r="N27" s="50"/>
      <c r="O27" s="50"/>
      <c r="P27" s="51"/>
      <c r="Q27" s="59">
        <v>35</v>
      </c>
      <c r="R27"/>
      <c r="S27" s="57">
        <f t="shared" si="0"/>
        <v>6126.349999999999</v>
      </c>
      <c r="T27" s="52"/>
      <c r="U27" s="59"/>
      <c r="V27" s="59"/>
      <c r="W27" s="57">
        <f>IF((A27&lt;&gt;0),W28+U27-V27,0)</f>
        <v>0</v>
      </c>
      <c r="X27" s="52"/>
      <c r="Y27" s="53"/>
      <c r="Z27" s="53"/>
      <c r="AA27" s="52"/>
      <c r="AB27" s="57">
        <f t="shared" si="2"/>
        <v>6126.349999999999</v>
      </c>
      <c r="AC27"/>
      <c r="AD27"/>
    </row>
    <row r="28" spans="1:30" ht="12.75" customHeight="1">
      <c r="A28" s="61">
        <v>44228</v>
      </c>
      <c r="B28" s="56" t="s">
        <v>60</v>
      </c>
      <c r="C28" s="56" t="s">
        <v>61</v>
      </c>
      <c r="D28" s="67" t="s">
        <v>64</v>
      </c>
      <c r="E28" s="50">
        <v>35</v>
      </c>
      <c r="F28" s="57"/>
      <c r="H28" s="58" t="s">
        <v>38</v>
      </c>
      <c r="I28" s="59"/>
      <c r="J28" s="60"/>
      <c r="K28" s="60"/>
      <c r="L28" s="2"/>
      <c r="M28" s="18"/>
      <c r="N28" s="50"/>
      <c r="O28" s="50"/>
      <c r="P28" s="51"/>
      <c r="Q28" s="59">
        <v>35</v>
      </c>
      <c r="R28" s="57"/>
      <c r="S28" s="57">
        <f t="shared" si="0"/>
        <v>6161.349999999999</v>
      </c>
      <c r="T28" s="52"/>
      <c r="U28" s="59"/>
      <c r="V28" s="59"/>
      <c r="W28" s="57">
        <f>IF((A28&lt;&gt;0),W26+U28-V28,0)</f>
        <v>0</v>
      </c>
      <c r="X28" s="52"/>
      <c r="Y28" s="53"/>
      <c r="Z28" s="53"/>
      <c r="AA28" s="52"/>
      <c r="AB28" s="57">
        <f t="shared" si="2"/>
        <v>6161.349999999999</v>
      </c>
      <c r="AC28"/>
      <c r="AD28"/>
    </row>
    <row r="29" spans="1:30" ht="12.75" customHeight="1">
      <c r="A29" s="61">
        <v>44230</v>
      </c>
      <c r="B29" s="56" t="s">
        <v>35</v>
      </c>
      <c r="C29" s="56" t="s">
        <v>36</v>
      </c>
      <c r="D29" s="67" t="s">
        <v>55</v>
      </c>
      <c r="E29" s="50">
        <v>34.58</v>
      </c>
      <c r="F29" s="57"/>
      <c r="H29" s="58" t="s">
        <v>38</v>
      </c>
      <c r="I29" s="59"/>
      <c r="J29" s="60"/>
      <c r="K29" s="60"/>
      <c r="L29" s="2"/>
      <c r="M29" s="18"/>
      <c r="N29" s="50"/>
      <c r="O29" s="50"/>
      <c r="P29" s="51"/>
      <c r="Q29" s="59">
        <v>34.58</v>
      </c>
      <c r="R29" s="57"/>
      <c r="S29" s="57">
        <f t="shared" si="0"/>
        <v>6195.929999999999</v>
      </c>
      <c r="T29" s="52"/>
      <c r="U29" s="59"/>
      <c r="V29" s="59"/>
      <c r="W29" s="57"/>
      <c r="X29" s="52"/>
      <c r="Y29" s="53"/>
      <c r="Z29" s="53"/>
      <c r="AA29" s="52"/>
      <c r="AB29" s="57"/>
      <c r="AC29"/>
      <c r="AD29"/>
    </row>
    <row r="30" spans="1:30" ht="12.75" customHeight="1">
      <c r="A30" s="61">
        <v>44230</v>
      </c>
      <c r="B30" s="56" t="s">
        <v>35</v>
      </c>
      <c r="C30" s="56" t="s">
        <v>36</v>
      </c>
      <c r="D30" s="67" t="s">
        <v>65</v>
      </c>
      <c r="E30" s="50">
        <v>30</v>
      </c>
      <c r="F30" s="57"/>
      <c r="H30" s="58" t="s">
        <v>38</v>
      </c>
      <c r="I30" s="59"/>
      <c r="J30" s="60"/>
      <c r="K30" s="60"/>
      <c r="L30" s="2"/>
      <c r="M30" s="18"/>
      <c r="N30" s="50"/>
      <c r="O30" s="50"/>
      <c r="P30" s="51"/>
      <c r="Q30" s="59">
        <v>30</v>
      </c>
      <c r="R30" s="57"/>
      <c r="S30" s="57">
        <f t="shared" si="0"/>
        <v>6225.929999999999</v>
      </c>
      <c r="T30" s="52"/>
      <c r="U30" s="59"/>
      <c r="V30" s="59"/>
      <c r="W30" s="57"/>
      <c r="X30" s="52"/>
      <c r="Y30" s="53"/>
      <c r="Z30" s="53"/>
      <c r="AA30" s="52"/>
      <c r="AB30" s="57">
        <f>IF((A31&lt;&gt;0),S31+W31,0)</f>
        <v>6009.929999999999</v>
      </c>
      <c r="AC30"/>
      <c r="AD30"/>
    </row>
    <row r="31" spans="1:30" ht="12.75" customHeight="1">
      <c r="A31" s="61">
        <v>44234</v>
      </c>
      <c r="B31" s="56" t="s">
        <v>66</v>
      </c>
      <c r="C31" s="56" t="s">
        <v>67</v>
      </c>
      <c r="D31" s="67" t="s">
        <v>68</v>
      </c>
      <c r="E31" s="50"/>
      <c r="F31" s="57">
        <v>216</v>
      </c>
      <c r="H31" s="58" t="s">
        <v>31</v>
      </c>
      <c r="I31" s="59"/>
      <c r="J31" s="60"/>
      <c r="K31" s="60"/>
      <c r="L31" s="2"/>
      <c r="M31" s="18"/>
      <c r="N31" s="50"/>
      <c r="O31" s="50"/>
      <c r="P31" s="51"/>
      <c r="Q31" s="59"/>
      <c r="R31" s="57">
        <v>216</v>
      </c>
      <c r="S31" s="57">
        <f t="shared" si="0"/>
        <v>6009.929999999999</v>
      </c>
      <c r="T31" s="52"/>
      <c r="U31" s="59"/>
      <c r="V31" s="59"/>
      <c r="W31" s="57">
        <f>IF((A31&lt;&gt;0),W28+U31-V31,0)</f>
        <v>0</v>
      </c>
      <c r="X31" s="52"/>
      <c r="Y31" s="53"/>
      <c r="Z31" s="53"/>
      <c r="AA31" s="52"/>
      <c r="AB31" s="57">
        <f aca="true" t="shared" si="3" ref="AB31:AB177">IF((A31&lt;&gt;0),S31+W31,0)</f>
        <v>6009.929999999999</v>
      </c>
      <c r="AC31"/>
      <c r="AD31"/>
    </row>
    <row r="32" spans="1:30" ht="12.75" customHeight="1">
      <c r="A32" s="61">
        <v>44236</v>
      </c>
      <c r="B32" s="56" t="s">
        <v>35</v>
      </c>
      <c r="C32" s="56" t="s">
        <v>36</v>
      </c>
      <c r="D32" s="56" t="s">
        <v>69</v>
      </c>
      <c r="E32" s="50">
        <v>69.16</v>
      </c>
      <c r="F32" s="57"/>
      <c r="H32" s="58" t="s">
        <v>38</v>
      </c>
      <c r="I32" s="59"/>
      <c r="J32" s="60"/>
      <c r="K32" s="60"/>
      <c r="L32" s="2"/>
      <c r="M32" s="18"/>
      <c r="N32" s="50"/>
      <c r="O32" s="50"/>
      <c r="P32" s="51"/>
      <c r="Q32" s="57">
        <v>69.16</v>
      </c>
      <c r="R32" s="57"/>
      <c r="S32" s="57">
        <f t="shared" si="0"/>
        <v>6079.089999999999</v>
      </c>
      <c r="T32" s="52"/>
      <c r="U32" s="59"/>
      <c r="V32" s="59"/>
      <c r="W32" s="57">
        <f aca="true" t="shared" si="4" ref="W32:W64">IF((A32&lt;&gt;0),W31+U32-V32,0)</f>
        <v>0</v>
      </c>
      <c r="X32" s="52"/>
      <c r="Y32" s="53"/>
      <c r="Z32" s="53"/>
      <c r="AA32" s="52"/>
      <c r="AB32" s="57">
        <f t="shared" si="3"/>
        <v>6079.089999999999</v>
      </c>
      <c r="AC32"/>
      <c r="AD32"/>
    </row>
    <row r="33" spans="1:30" ht="12.75" customHeight="1">
      <c r="A33" s="61">
        <v>44236</v>
      </c>
      <c r="B33" s="56" t="s">
        <v>35</v>
      </c>
      <c r="C33" s="56" t="s">
        <v>36</v>
      </c>
      <c r="D33" s="56" t="s">
        <v>70</v>
      </c>
      <c r="E33" s="50">
        <v>35</v>
      </c>
      <c r="F33" s="57"/>
      <c r="H33" s="58" t="s">
        <v>38</v>
      </c>
      <c r="I33" s="59"/>
      <c r="J33" s="60"/>
      <c r="K33" s="60"/>
      <c r="L33" s="2"/>
      <c r="M33" s="18"/>
      <c r="N33" s="50"/>
      <c r="O33" s="50"/>
      <c r="P33" s="51"/>
      <c r="Q33" s="57">
        <v>35</v>
      </c>
      <c r="R33" s="57"/>
      <c r="S33" s="57">
        <f t="shared" si="0"/>
        <v>6114.089999999999</v>
      </c>
      <c r="T33" s="52"/>
      <c r="U33" s="59"/>
      <c r="V33" s="59"/>
      <c r="W33" s="57">
        <f t="shared" si="4"/>
        <v>0</v>
      </c>
      <c r="X33" s="52"/>
      <c r="Y33" s="53"/>
      <c r="Z33" s="53"/>
      <c r="AA33" s="52"/>
      <c r="AB33" s="57">
        <f t="shared" si="3"/>
        <v>6114.089999999999</v>
      </c>
      <c r="AC33"/>
      <c r="AD33"/>
    </row>
    <row r="34" spans="1:30" ht="12.75" customHeight="1">
      <c r="A34" s="61">
        <v>44237</v>
      </c>
      <c r="B34" s="56" t="s">
        <v>35</v>
      </c>
      <c r="C34" s="56" t="s">
        <v>36</v>
      </c>
      <c r="D34" s="56" t="s">
        <v>55</v>
      </c>
      <c r="E34" s="50">
        <v>34.58</v>
      </c>
      <c r="F34" s="57"/>
      <c r="H34" s="58" t="s">
        <v>38</v>
      </c>
      <c r="I34" s="59"/>
      <c r="J34" s="60"/>
      <c r="K34" s="60"/>
      <c r="L34" s="2"/>
      <c r="M34" s="18"/>
      <c r="N34" s="50"/>
      <c r="O34" s="50"/>
      <c r="P34" s="51"/>
      <c r="Q34" s="57">
        <v>34.58</v>
      </c>
      <c r="R34" s="57"/>
      <c r="S34" s="57">
        <f t="shared" si="0"/>
        <v>6148.669999999999</v>
      </c>
      <c r="T34" s="52"/>
      <c r="U34" s="59"/>
      <c r="V34" s="59"/>
      <c r="W34" s="57">
        <f t="shared" si="4"/>
        <v>0</v>
      </c>
      <c r="X34" s="52"/>
      <c r="Y34" s="53"/>
      <c r="Z34" s="53"/>
      <c r="AA34" s="52"/>
      <c r="AB34" s="57">
        <f t="shared" si="3"/>
        <v>6148.669999999999</v>
      </c>
      <c r="AC34"/>
      <c r="AD34"/>
    </row>
    <row r="35" spans="1:30" ht="12.75" customHeight="1">
      <c r="A35" s="61">
        <v>44239</v>
      </c>
      <c r="B35" s="56" t="s">
        <v>71</v>
      </c>
      <c r="C35" s="56" t="s">
        <v>72</v>
      </c>
      <c r="D35" s="56" t="s">
        <v>73</v>
      </c>
      <c r="E35" s="50"/>
      <c r="F35" s="57">
        <v>50</v>
      </c>
      <c r="H35" s="58" t="s">
        <v>31</v>
      </c>
      <c r="I35" s="59"/>
      <c r="J35" s="60"/>
      <c r="K35" s="60"/>
      <c r="L35" s="2"/>
      <c r="M35" s="18"/>
      <c r="N35" s="50"/>
      <c r="O35" s="50"/>
      <c r="P35" s="51"/>
      <c r="Q35" s="57"/>
      <c r="R35" s="57">
        <v>50</v>
      </c>
      <c r="S35" s="57">
        <f t="shared" si="0"/>
        <v>6098.669999999999</v>
      </c>
      <c r="T35" s="52"/>
      <c r="U35" s="59"/>
      <c r="V35" s="59"/>
      <c r="W35" s="57">
        <f t="shared" si="4"/>
        <v>0</v>
      </c>
      <c r="X35" s="52"/>
      <c r="Y35" s="53"/>
      <c r="Z35" s="53"/>
      <c r="AA35" s="52"/>
      <c r="AB35" s="57">
        <f t="shared" si="3"/>
        <v>6098.669999999999</v>
      </c>
      <c r="AC35"/>
      <c r="AD35"/>
    </row>
    <row r="36" spans="1:30" ht="12.75" customHeight="1">
      <c r="A36" s="61">
        <v>44240</v>
      </c>
      <c r="B36" s="56" t="s">
        <v>35</v>
      </c>
      <c r="C36" s="56" t="s">
        <v>36</v>
      </c>
      <c r="D36" s="56" t="s">
        <v>74</v>
      </c>
      <c r="E36" s="50">
        <v>35</v>
      </c>
      <c r="F36" s="57"/>
      <c r="H36" s="58" t="s">
        <v>38</v>
      </c>
      <c r="I36" s="59"/>
      <c r="J36" s="60"/>
      <c r="K36" s="60"/>
      <c r="L36" s="2"/>
      <c r="M36" s="18"/>
      <c r="N36" s="50"/>
      <c r="O36" s="50"/>
      <c r="P36" s="51"/>
      <c r="Q36" s="57">
        <v>35</v>
      </c>
      <c r="R36" s="57"/>
      <c r="S36" s="57">
        <f t="shared" si="0"/>
        <v>6133.669999999999</v>
      </c>
      <c r="T36" s="52"/>
      <c r="U36" s="59"/>
      <c r="V36" s="59"/>
      <c r="W36" s="57">
        <f t="shared" si="4"/>
        <v>0</v>
      </c>
      <c r="X36" s="52"/>
      <c r="Y36" s="53"/>
      <c r="Z36" s="53"/>
      <c r="AA36" s="52"/>
      <c r="AB36" s="57">
        <f t="shared" si="3"/>
        <v>6133.669999999999</v>
      </c>
      <c r="AC36"/>
      <c r="AD36"/>
    </row>
    <row r="37" spans="1:30" ht="12.75" customHeight="1">
      <c r="A37" s="61">
        <v>44241</v>
      </c>
      <c r="B37" s="56" t="s">
        <v>35</v>
      </c>
      <c r="C37" s="56" t="s">
        <v>36</v>
      </c>
      <c r="D37" s="56" t="s">
        <v>75</v>
      </c>
      <c r="E37" s="50">
        <v>35</v>
      </c>
      <c r="F37" s="57"/>
      <c r="H37" s="58" t="s">
        <v>38</v>
      </c>
      <c r="I37" s="59"/>
      <c r="J37" s="60"/>
      <c r="K37" s="60"/>
      <c r="L37" s="2"/>
      <c r="M37" s="18"/>
      <c r="N37" s="50"/>
      <c r="O37" s="50"/>
      <c r="P37" s="51"/>
      <c r="Q37" s="57">
        <v>35</v>
      </c>
      <c r="R37" s="57"/>
      <c r="S37" s="57">
        <f t="shared" si="0"/>
        <v>6168.669999999999</v>
      </c>
      <c r="T37" s="52"/>
      <c r="U37" s="59"/>
      <c r="V37" s="59"/>
      <c r="W37" s="57">
        <f t="shared" si="4"/>
        <v>0</v>
      </c>
      <c r="X37" s="52"/>
      <c r="Y37" s="53"/>
      <c r="Z37" s="53"/>
      <c r="AA37" s="52"/>
      <c r="AB37" s="57">
        <f t="shared" si="3"/>
        <v>6168.669999999999</v>
      </c>
      <c r="AC37"/>
      <c r="AD37"/>
    </row>
    <row r="38" spans="1:30" ht="12.75" customHeight="1">
      <c r="A38" s="61">
        <v>44243</v>
      </c>
      <c r="B38" s="56" t="s">
        <v>35</v>
      </c>
      <c r="C38" s="56" t="s">
        <v>36</v>
      </c>
      <c r="D38" s="56" t="s">
        <v>76</v>
      </c>
      <c r="E38" s="50">
        <v>30</v>
      </c>
      <c r="F38" s="57"/>
      <c r="H38" s="58" t="s">
        <v>38</v>
      </c>
      <c r="I38" s="59"/>
      <c r="J38" s="60"/>
      <c r="K38" s="60"/>
      <c r="L38" s="2"/>
      <c r="M38" s="18"/>
      <c r="N38" s="50"/>
      <c r="O38" s="50"/>
      <c r="P38" s="51"/>
      <c r="Q38" s="57">
        <v>30</v>
      </c>
      <c r="R38" s="57"/>
      <c r="S38" s="57">
        <f t="shared" si="0"/>
        <v>6198.669999999999</v>
      </c>
      <c r="T38" s="52"/>
      <c r="U38" s="59"/>
      <c r="V38" s="59"/>
      <c r="W38" s="57">
        <f t="shared" si="4"/>
        <v>0</v>
      </c>
      <c r="X38" s="52"/>
      <c r="Y38" s="53"/>
      <c r="Z38" s="53"/>
      <c r="AA38" s="52"/>
      <c r="AB38" s="57">
        <f t="shared" si="3"/>
        <v>6198.669999999999</v>
      </c>
      <c r="AC38"/>
      <c r="AD38"/>
    </row>
    <row r="39" spans="1:30" ht="12.75" customHeight="1">
      <c r="A39" s="61">
        <v>44244</v>
      </c>
      <c r="B39" s="56" t="s">
        <v>35</v>
      </c>
      <c r="C39" s="56" t="s">
        <v>36</v>
      </c>
      <c r="D39" s="56" t="s">
        <v>77</v>
      </c>
      <c r="E39" s="50">
        <v>30</v>
      </c>
      <c r="F39" s="57"/>
      <c r="H39" s="58" t="s">
        <v>49</v>
      </c>
      <c r="I39" s="59"/>
      <c r="J39" s="60"/>
      <c r="K39" s="60"/>
      <c r="L39" s="2"/>
      <c r="M39" s="18"/>
      <c r="N39" s="50"/>
      <c r="O39" s="50"/>
      <c r="P39" s="51"/>
      <c r="Q39" s="57">
        <v>30</v>
      </c>
      <c r="R39" s="57"/>
      <c r="S39" s="57">
        <f t="shared" si="0"/>
        <v>6228.669999999999</v>
      </c>
      <c r="T39" s="52"/>
      <c r="U39" s="59"/>
      <c r="V39" s="59"/>
      <c r="W39" s="57">
        <f t="shared" si="4"/>
        <v>0</v>
      </c>
      <c r="X39" s="52"/>
      <c r="Y39" s="53"/>
      <c r="Z39" s="53"/>
      <c r="AA39" s="52"/>
      <c r="AB39" s="57">
        <f t="shared" si="3"/>
        <v>6228.669999999999</v>
      </c>
      <c r="AC39"/>
      <c r="AD39"/>
    </row>
    <row r="40" spans="1:30" ht="12.75" customHeight="1">
      <c r="A40" s="61">
        <v>44249</v>
      </c>
      <c r="B40" s="56" t="s">
        <v>35</v>
      </c>
      <c r="C40" s="56" t="s">
        <v>36</v>
      </c>
      <c r="D40" s="56" t="s">
        <v>78</v>
      </c>
      <c r="E40" s="50">
        <v>35</v>
      </c>
      <c r="F40" s="57"/>
      <c r="H40" s="58" t="s">
        <v>49</v>
      </c>
      <c r="I40" s="59"/>
      <c r="J40" s="60"/>
      <c r="K40" s="60"/>
      <c r="L40" s="2"/>
      <c r="M40" s="18"/>
      <c r="N40" s="50"/>
      <c r="O40" s="50"/>
      <c r="P40" s="51"/>
      <c r="Q40" s="57">
        <v>35</v>
      </c>
      <c r="R40" s="57"/>
      <c r="S40" s="57">
        <f t="shared" si="0"/>
        <v>6263.669999999999</v>
      </c>
      <c r="T40" s="52"/>
      <c r="U40" s="59"/>
      <c r="V40" s="59"/>
      <c r="W40" s="57">
        <f t="shared" si="4"/>
        <v>0</v>
      </c>
      <c r="X40" s="52"/>
      <c r="Y40" s="53"/>
      <c r="Z40" s="53"/>
      <c r="AA40" s="52"/>
      <c r="AB40" s="57">
        <f t="shared" si="3"/>
        <v>6263.669999999999</v>
      </c>
      <c r="AC40"/>
      <c r="AD40"/>
    </row>
    <row r="41" spans="1:30" ht="12.75" customHeight="1">
      <c r="A41" s="61">
        <v>44250</v>
      </c>
      <c r="B41" s="56" t="s">
        <v>35</v>
      </c>
      <c r="C41" s="56" t="s">
        <v>36</v>
      </c>
      <c r="D41" s="56" t="s">
        <v>79</v>
      </c>
      <c r="E41" s="50">
        <v>30</v>
      </c>
      <c r="F41" s="57"/>
      <c r="H41" s="58" t="s">
        <v>80</v>
      </c>
      <c r="I41" s="59"/>
      <c r="J41" s="60"/>
      <c r="K41" s="60"/>
      <c r="L41" s="2"/>
      <c r="M41" s="18"/>
      <c r="N41" s="50"/>
      <c r="O41" s="50"/>
      <c r="P41" s="51"/>
      <c r="Q41" s="57">
        <v>30</v>
      </c>
      <c r="R41" s="57"/>
      <c r="S41" s="57">
        <f t="shared" si="0"/>
        <v>6293.669999999999</v>
      </c>
      <c r="T41" s="52"/>
      <c r="U41" s="59"/>
      <c r="V41" s="59"/>
      <c r="W41" s="57">
        <f t="shared" si="4"/>
        <v>0</v>
      </c>
      <c r="X41" s="52"/>
      <c r="Y41" s="53"/>
      <c r="Z41" s="53"/>
      <c r="AA41" s="52"/>
      <c r="AB41" s="57">
        <f t="shared" si="3"/>
        <v>6293.669999999999</v>
      </c>
      <c r="AC41"/>
      <c r="AD41"/>
    </row>
    <row r="42" spans="1:30" ht="12.75" customHeight="1">
      <c r="A42" s="61">
        <v>44250</v>
      </c>
      <c r="B42" s="56" t="s">
        <v>51</v>
      </c>
      <c r="C42" s="56" t="s">
        <v>52</v>
      </c>
      <c r="D42" s="56" t="s">
        <v>53</v>
      </c>
      <c r="E42" s="50"/>
      <c r="F42" s="57">
        <v>14.39</v>
      </c>
      <c r="H42" s="58" t="s">
        <v>31</v>
      </c>
      <c r="I42" s="59"/>
      <c r="J42" s="60"/>
      <c r="K42" s="60"/>
      <c r="L42" s="2"/>
      <c r="M42" s="18"/>
      <c r="N42" s="50"/>
      <c r="O42" s="50"/>
      <c r="P42" s="51"/>
      <c r="Q42" s="57"/>
      <c r="R42" s="57">
        <v>14.39</v>
      </c>
      <c r="S42" s="57">
        <f t="shared" si="0"/>
        <v>6279.279999999999</v>
      </c>
      <c r="T42" s="52"/>
      <c r="U42" s="59"/>
      <c r="V42" s="59"/>
      <c r="W42" s="57">
        <f t="shared" si="4"/>
        <v>0</v>
      </c>
      <c r="X42" s="52"/>
      <c r="Y42" s="53"/>
      <c r="Z42" s="53"/>
      <c r="AA42" s="52"/>
      <c r="AB42" s="57">
        <f t="shared" si="3"/>
        <v>6279.279999999999</v>
      </c>
      <c r="AC42"/>
      <c r="AD42"/>
    </row>
    <row r="43" spans="1:30" ht="14.25" customHeight="1">
      <c r="A43" s="61">
        <v>44250</v>
      </c>
      <c r="B43" s="56" t="s">
        <v>71</v>
      </c>
      <c r="C43" s="56" t="s">
        <v>81</v>
      </c>
      <c r="D43" s="56" t="s">
        <v>82</v>
      </c>
      <c r="E43" s="50"/>
      <c r="F43" s="57">
        <v>50</v>
      </c>
      <c r="H43" s="58" t="s">
        <v>31</v>
      </c>
      <c r="I43" s="59"/>
      <c r="J43" s="60"/>
      <c r="K43" s="60"/>
      <c r="L43" s="2"/>
      <c r="M43" s="18"/>
      <c r="N43" s="50"/>
      <c r="O43" s="50"/>
      <c r="P43" s="51"/>
      <c r="Q43" s="57"/>
      <c r="R43" s="57">
        <v>50</v>
      </c>
      <c r="S43" s="57">
        <f t="shared" si="0"/>
        <v>6229.279999999999</v>
      </c>
      <c r="T43" s="52"/>
      <c r="U43" s="59"/>
      <c r="V43" s="59"/>
      <c r="W43" s="57">
        <f t="shared" si="4"/>
        <v>0</v>
      </c>
      <c r="X43" s="52"/>
      <c r="Y43" s="53"/>
      <c r="Z43" s="53"/>
      <c r="AA43" s="52"/>
      <c r="AB43" s="57">
        <f t="shared" si="3"/>
        <v>6229.279999999999</v>
      </c>
      <c r="AC43"/>
      <c r="AD43"/>
    </row>
    <row r="44" spans="1:30" ht="14.25" customHeight="1">
      <c r="A44" s="61">
        <v>44264</v>
      </c>
      <c r="B44" s="56" t="s">
        <v>83</v>
      </c>
      <c r="C44" s="56" t="s">
        <v>84</v>
      </c>
      <c r="D44" s="56" t="s">
        <v>85</v>
      </c>
      <c r="E44" s="50"/>
      <c r="F44" s="57">
        <v>130</v>
      </c>
      <c r="H44" s="58" t="s">
        <v>31</v>
      </c>
      <c r="I44" s="59"/>
      <c r="J44" s="60"/>
      <c r="K44" s="60"/>
      <c r="L44" s="2" t="s">
        <v>86</v>
      </c>
      <c r="M44" s="18"/>
      <c r="N44" s="50"/>
      <c r="O44" s="50"/>
      <c r="P44" s="51"/>
      <c r="Q44" s="57"/>
      <c r="R44" s="57">
        <v>130</v>
      </c>
      <c r="S44" s="57">
        <f t="shared" si="0"/>
        <v>6099.279999999999</v>
      </c>
      <c r="T44" s="52"/>
      <c r="U44" s="59"/>
      <c r="V44" s="59"/>
      <c r="W44" s="57">
        <f t="shared" si="4"/>
        <v>0</v>
      </c>
      <c r="X44" s="52"/>
      <c r="Y44" s="53"/>
      <c r="Z44" s="53"/>
      <c r="AA44" s="52"/>
      <c r="AB44" s="57">
        <f t="shared" si="3"/>
        <v>6099.279999999999</v>
      </c>
      <c r="AC44"/>
      <c r="AD44"/>
    </row>
    <row r="45" spans="1:30" ht="12.75" customHeight="1">
      <c r="A45" s="61">
        <v>44268</v>
      </c>
      <c r="B45" s="56" t="s">
        <v>35</v>
      </c>
      <c r="C45" s="56" t="s">
        <v>36</v>
      </c>
      <c r="D45" s="56" t="s">
        <v>87</v>
      </c>
      <c r="E45" s="50">
        <v>30</v>
      </c>
      <c r="F45" s="57"/>
      <c r="H45" s="58" t="s">
        <v>49</v>
      </c>
      <c r="I45" s="59"/>
      <c r="J45" s="60"/>
      <c r="K45" s="60"/>
      <c r="L45" s="2"/>
      <c r="M45" s="18"/>
      <c r="N45" s="50"/>
      <c r="O45" s="50"/>
      <c r="P45" s="51"/>
      <c r="Q45" s="57">
        <v>30</v>
      </c>
      <c r="R45" s="57"/>
      <c r="S45" s="57">
        <f t="shared" si="0"/>
        <v>6129.279999999999</v>
      </c>
      <c r="T45" s="52"/>
      <c r="U45" s="59"/>
      <c r="V45" s="59"/>
      <c r="W45" s="57">
        <f t="shared" si="4"/>
        <v>0</v>
      </c>
      <c r="X45" s="52"/>
      <c r="Y45" s="53"/>
      <c r="Z45" s="53"/>
      <c r="AA45" s="52"/>
      <c r="AB45" s="57">
        <f t="shared" si="3"/>
        <v>6129.279999999999</v>
      </c>
      <c r="AC45"/>
      <c r="AD45"/>
    </row>
    <row r="46" spans="1:30" ht="14.25" customHeight="1">
      <c r="A46" s="61">
        <v>44275</v>
      </c>
      <c r="B46" s="56" t="s">
        <v>71</v>
      </c>
      <c r="C46" s="56" t="s">
        <v>88</v>
      </c>
      <c r="D46" s="56" t="s">
        <v>73</v>
      </c>
      <c r="E46" s="50"/>
      <c r="F46" s="57">
        <v>50</v>
      </c>
      <c r="H46" s="58" t="s">
        <v>31</v>
      </c>
      <c r="I46" s="59"/>
      <c r="J46" s="60"/>
      <c r="K46" s="60"/>
      <c r="L46" s="2"/>
      <c r="M46" s="18"/>
      <c r="N46" s="50"/>
      <c r="O46" s="50"/>
      <c r="P46" s="51"/>
      <c r="Q46" s="57"/>
      <c r="R46" s="57">
        <v>50</v>
      </c>
      <c r="S46" s="57">
        <f t="shared" si="0"/>
        <v>6079.279999999999</v>
      </c>
      <c r="T46" s="52"/>
      <c r="U46" s="59"/>
      <c r="V46" s="59"/>
      <c r="W46" s="57">
        <f t="shared" si="4"/>
        <v>0</v>
      </c>
      <c r="X46" s="52"/>
      <c r="Y46" s="53"/>
      <c r="Z46" s="53"/>
      <c r="AA46" s="52"/>
      <c r="AB46" s="57">
        <f t="shared" si="3"/>
        <v>6079.279999999999</v>
      </c>
      <c r="AC46"/>
      <c r="AD46"/>
    </row>
    <row r="47" spans="1:30" ht="14.25" customHeight="1">
      <c r="A47" s="61">
        <v>44278</v>
      </c>
      <c r="B47" s="56" t="s">
        <v>51</v>
      </c>
      <c r="C47" s="56" t="s">
        <v>52</v>
      </c>
      <c r="D47" s="56" t="s">
        <v>53</v>
      </c>
      <c r="E47" s="50"/>
      <c r="F47" s="57">
        <v>14.39</v>
      </c>
      <c r="H47" s="58" t="s">
        <v>31</v>
      </c>
      <c r="I47" s="59"/>
      <c r="J47" s="60"/>
      <c r="K47" s="60"/>
      <c r="L47" s="2"/>
      <c r="M47" s="18"/>
      <c r="N47" s="50"/>
      <c r="O47" s="50"/>
      <c r="P47" s="51"/>
      <c r="Q47" s="57"/>
      <c r="R47" s="57">
        <v>14.39</v>
      </c>
      <c r="S47" s="57">
        <f t="shared" si="0"/>
        <v>6064.8899999999985</v>
      </c>
      <c r="T47" s="52"/>
      <c r="U47" s="59"/>
      <c r="V47" s="59"/>
      <c r="W47" s="57">
        <f t="shared" si="4"/>
        <v>0</v>
      </c>
      <c r="X47" s="52"/>
      <c r="Y47" s="53"/>
      <c r="Z47" s="53"/>
      <c r="AA47" s="52"/>
      <c r="AB47" s="57">
        <f t="shared" si="3"/>
        <v>6064.8899999999985</v>
      </c>
      <c r="AC47"/>
      <c r="AD47"/>
    </row>
    <row r="48" spans="1:30" ht="12.75" customHeight="1">
      <c r="A48" s="61">
        <v>44292</v>
      </c>
      <c r="B48" s="56" t="s">
        <v>35</v>
      </c>
      <c r="C48" s="56" t="s">
        <v>36</v>
      </c>
      <c r="D48" s="56" t="s">
        <v>89</v>
      </c>
      <c r="E48" s="50">
        <v>30</v>
      </c>
      <c r="F48" s="57"/>
      <c r="H48" s="58" t="s">
        <v>38</v>
      </c>
      <c r="I48" s="59"/>
      <c r="J48" s="60"/>
      <c r="K48" s="60"/>
      <c r="L48" s="2"/>
      <c r="M48" s="18"/>
      <c r="N48" s="50"/>
      <c r="O48" s="50"/>
      <c r="P48" s="51"/>
      <c r="Q48" s="57">
        <v>30</v>
      </c>
      <c r="R48" s="57"/>
      <c r="S48" s="57">
        <f t="shared" si="0"/>
        <v>6094.8899999999985</v>
      </c>
      <c r="T48" s="52"/>
      <c r="U48" s="59"/>
      <c r="V48" s="59"/>
      <c r="W48" s="57">
        <f t="shared" si="4"/>
        <v>0</v>
      </c>
      <c r="X48" s="52"/>
      <c r="Y48" s="53"/>
      <c r="Z48" s="53"/>
      <c r="AA48" s="52"/>
      <c r="AB48" s="57">
        <f t="shared" si="3"/>
        <v>6094.8899999999985</v>
      </c>
      <c r="AC48"/>
      <c r="AD48"/>
    </row>
    <row r="49" spans="1:30" ht="12.75" customHeight="1">
      <c r="A49" s="61">
        <v>44305</v>
      </c>
      <c r="B49" s="56" t="s">
        <v>35</v>
      </c>
      <c r="C49" s="56" t="s">
        <v>36</v>
      </c>
      <c r="D49" s="56" t="s">
        <v>90</v>
      </c>
      <c r="E49" s="50">
        <v>34.58</v>
      </c>
      <c r="F49" s="57"/>
      <c r="H49" s="58" t="s">
        <v>38</v>
      </c>
      <c r="I49" s="59"/>
      <c r="J49" s="60"/>
      <c r="K49" s="60"/>
      <c r="L49" s="2"/>
      <c r="M49" s="18"/>
      <c r="N49" s="50"/>
      <c r="O49" s="50"/>
      <c r="P49" s="51"/>
      <c r="Q49" s="57">
        <v>34.58</v>
      </c>
      <c r="R49" s="57"/>
      <c r="S49" s="57">
        <f t="shared" si="0"/>
        <v>6129.469999999998</v>
      </c>
      <c r="T49" s="52"/>
      <c r="U49" s="59"/>
      <c r="V49" s="59"/>
      <c r="W49" s="57">
        <f t="shared" si="4"/>
        <v>0</v>
      </c>
      <c r="X49" s="52"/>
      <c r="Y49" s="53"/>
      <c r="Z49" s="53"/>
      <c r="AA49" s="52"/>
      <c r="AB49" s="57">
        <f t="shared" si="3"/>
        <v>6129.469999999998</v>
      </c>
      <c r="AC49"/>
      <c r="AD49"/>
    </row>
    <row r="50" spans="1:30" ht="12.75" customHeight="1">
      <c r="A50" s="61">
        <v>44308</v>
      </c>
      <c r="B50" s="56" t="s">
        <v>35</v>
      </c>
      <c r="C50" s="56" t="s">
        <v>36</v>
      </c>
      <c r="D50" s="56" t="s">
        <v>91</v>
      </c>
      <c r="E50" s="50">
        <v>29.64</v>
      </c>
      <c r="F50" s="57"/>
      <c r="H50" s="58" t="s">
        <v>92</v>
      </c>
      <c r="I50" s="59"/>
      <c r="J50" s="60"/>
      <c r="K50" s="60"/>
      <c r="L50" s="2"/>
      <c r="M50" s="18"/>
      <c r="N50" s="50"/>
      <c r="O50" s="50"/>
      <c r="P50" s="51"/>
      <c r="Q50" s="57">
        <v>29.64</v>
      </c>
      <c r="R50" s="57"/>
      <c r="S50" s="57">
        <f t="shared" si="0"/>
        <v>6159.109999999999</v>
      </c>
      <c r="T50" s="52"/>
      <c r="U50" s="59"/>
      <c r="V50" s="59"/>
      <c r="W50" s="57">
        <f t="shared" si="4"/>
        <v>0</v>
      </c>
      <c r="X50" s="52"/>
      <c r="Y50" s="53"/>
      <c r="Z50" s="53"/>
      <c r="AA50" s="52"/>
      <c r="AB50" s="57">
        <f t="shared" si="3"/>
        <v>6159.109999999999</v>
      </c>
      <c r="AC50"/>
      <c r="AD50"/>
    </row>
    <row r="51" spans="1:30" ht="12.75" customHeight="1">
      <c r="A51" s="61">
        <v>44344</v>
      </c>
      <c r="B51" s="56" t="s">
        <v>66</v>
      </c>
      <c r="C51" s="56" t="s">
        <v>93</v>
      </c>
      <c r="D51" s="56" t="s">
        <v>94</v>
      </c>
      <c r="E51" s="50"/>
      <c r="F51" s="57">
        <v>513.87</v>
      </c>
      <c r="H51" s="58" t="s">
        <v>31</v>
      </c>
      <c r="I51" s="59"/>
      <c r="J51" s="60"/>
      <c r="K51" s="60"/>
      <c r="L51" s="2"/>
      <c r="M51" s="18"/>
      <c r="N51" s="50"/>
      <c r="O51" s="50"/>
      <c r="P51" s="51"/>
      <c r="Q51" s="57"/>
      <c r="R51" s="57">
        <v>513.87</v>
      </c>
      <c r="S51" s="57">
        <f t="shared" si="0"/>
        <v>5645.239999999999</v>
      </c>
      <c r="T51" s="52"/>
      <c r="U51" s="59"/>
      <c r="V51" s="59"/>
      <c r="W51" s="57">
        <f t="shared" si="4"/>
        <v>0</v>
      </c>
      <c r="X51" s="52"/>
      <c r="Y51" s="53"/>
      <c r="Z51" s="53"/>
      <c r="AA51" s="52"/>
      <c r="AB51" s="57">
        <f t="shared" si="3"/>
        <v>5645.239999999999</v>
      </c>
      <c r="AC51"/>
      <c r="AD51"/>
    </row>
    <row r="52" spans="1:30" ht="12.75" customHeight="1">
      <c r="A52" s="61">
        <v>44370</v>
      </c>
      <c r="B52" s="56" t="s">
        <v>95</v>
      </c>
      <c r="C52" s="56" t="s">
        <v>96</v>
      </c>
      <c r="D52" s="56" t="s">
        <v>97</v>
      </c>
      <c r="E52" s="50">
        <v>197.65</v>
      </c>
      <c r="F52" s="57"/>
      <c r="H52" s="58" t="s">
        <v>38</v>
      </c>
      <c r="I52" s="59"/>
      <c r="J52" s="60"/>
      <c r="K52" s="60"/>
      <c r="L52" s="2" t="s">
        <v>98</v>
      </c>
      <c r="M52" s="18"/>
      <c r="N52" s="50"/>
      <c r="O52" s="50"/>
      <c r="P52" s="51"/>
      <c r="Q52" s="57">
        <v>197.65</v>
      </c>
      <c r="R52" s="57"/>
      <c r="S52" s="57">
        <f t="shared" si="0"/>
        <v>5842.8899999999985</v>
      </c>
      <c r="T52" s="52"/>
      <c r="U52" s="59"/>
      <c r="V52" s="59"/>
      <c r="W52" s="57">
        <f t="shared" si="4"/>
        <v>0</v>
      </c>
      <c r="X52" s="52"/>
      <c r="Y52" s="53"/>
      <c r="Z52" s="53"/>
      <c r="AA52" s="52"/>
      <c r="AB52" s="57">
        <f t="shared" si="3"/>
        <v>5842.8899999999985</v>
      </c>
      <c r="AC52"/>
      <c r="AD52"/>
    </row>
    <row r="53" spans="1:30" ht="12.75" customHeight="1">
      <c r="A53" s="61">
        <v>44371</v>
      </c>
      <c r="B53" s="56" t="s">
        <v>95</v>
      </c>
      <c r="C53" s="56" t="s">
        <v>99</v>
      </c>
      <c r="D53" s="56" t="s">
        <v>100</v>
      </c>
      <c r="E53" s="50"/>
      <c r="F53" s="57">
        <v>120</v>
      </c>
      <c r="H53" s="58" t="s">
        <v>31</v>
      </c>
      <c r="I53" s="59"/>
      <c r="J53" s="60"/>
      <c r="K53" s="60"/>
      <c r="L53" s="2" t="s">
        <v>101</v>
      </c>
      <c r="M53" s="18"/>
      <c r="N53" s="50"/>
      <c r="O53" s="50"/>
      <c r="P53" s="51"/>
      <c r="Q53" s="57"/>
      <c r="R53" s="57">
        <v>120</v>
      </c>
      <c r="S53" s="57">
        <f t="shared" si="0"/>
        <v>5722.8899999999985</v>
      </c>
      <c r="T53" s="52"/>
      <c r="U53" s="59"/>
      <c r="V53" s="59"/>
      <c r="W53" s="57">
        <f t="shared" si="4"/>
        <v>0</v>
      </c>
      <c r="X53" s="52"/>
      <c r="Y53" s="53"/>
      <c r="Z53" s="53"/>
      <c r="AA53" s="52"/>
      <c r="AB53" s="57">
        <f t="shared" si="3"/>
        <v>5722.8899999999985</v>
      </c>
      <c r="AC53"/>
      <c r="AD53"/>
    </row>
    <row r="54" spans="1:30" ht="12.75" customHeight="1">
      <c r="A54" s="61">
        <v>44392</v>
      </c>
      <c r="B54" s="56" t="s">
        <v>35</v>
      </c>
      <c r="C54" s="56" t="s">
        <v>36</v>
      </c>
      <c r="D54" s="56" t="s">
        <v>102</v>
      </c>
      <c r="E54" s="50">
        <v>15</v>
      </c>
      <c r="F54" s="57"/>
      <c r="H54" s="58" t="s">
        <v>38</v>
      </c>
      <c r="I54" s="59"/>
      <c r="J54" s="60"/>
      <c r="K54" s="60"/>
      <c r="L54" s="2"/>
      <c r="M54" s="18"/>
      <c r="N54" s="50"/>
      <c r="O54" s="50"/>
      <c r="P54" s="51"/>
      <c r="Q54" s="57">
        <v>15</v>
      </c>
      <c r="R54" s="57"/>
      <c r="S54" s="57">
        <f t="shared" si="0"/>
        <v>5737.8899999999985</v>
      </c>
      <c r="T54" s="52"/>
      <c r="U54" s="59"/>
      <c r="V54" s="59"/>
      <c r="W54" s="57">
        <f t="shared" si="4"/>
        <v>0</v>
      </c>
      <c r="X54" s="52"/>
      <c r="Y54" s="53"/>
      <c r="Z54" s="53"/>
      <c r="AA54" s="52"/>
      <c r="AB54" s="57">
        <f t="shared" si="3"/>
        <v>5737.8899999999985</v>
      </c>
      <c r="AC54"/>
      <c r="AD54"/>
    </row>
    <row r="55" spans="1:30" ht="12.75" customHeight="1">
      <c r="A55" s="61">
        <v>44410</v>
      </c>
      <c r="B55" s="56" t="s">
        <v>103</v>
      </c>
      <c r="C55" s="56" t="s">
        <v>104</v>
      </c>
      <c r="D55" s="56" t="s">
        <v>105</v>
      </c>
      <c r="E55" s="50">
        <v>245</v>
      </c>
      <c r="F55" s="57"/>
      <c r="H55" s="58" t="s">
        <v>31</v>
      </c>
      <c r="I55" s="59"/>
      <c r="J55" s="60"/>
      <c r="K55" s="60"/>
      <c r="L55" s="2" t="s">
        <v>106</v>
      </c>
      <c r="M55" s="18"/>
      <c r="N55" s="50"/>
      <c r="O55" s="50"/>
      <c r="P55" s="51"/>
      <c r="Q55" s="57"/>
      <c r="R55" s="57">
        <v>245</v>
      </c>
      <c r="S55" s="57">
        <f t="shared" si="0"/>
        <v>5492.8899999999985</v>
      </c>
      <c r="T55" s="52"/>
      <c r="U55" s="59"/>
      <c r="V55" s="59"/>
      <c r="W55" s="57">
        <f t="shared" si="4"/>
        <v>0</v>
      </c>
      <c r="X55" s="52"/>
      <c r="Y55" s="53"/>
      <c r="Z55" s="53"/>
      <c r="AA55" s="52"/>
      <c r="AB55" s="57">
        <f t="shared" si="3"/>
        <v>5492.8899999999985</v>
      </c>
      <c r="AC55"/>
      <c r="AD55"/>
    </row>
    <row r="56" spans="1:30" ht="12.75" customHeight="1">
      <c r="A56" s="61">
        <v>44420</v>
      </c>
      <c r="B56" s="56" t="s">
        <v>66</v>
      </c>
      <c r="C56" s="56" t="s">
        <v>107</v>
      </c>
      <c r="D56" s="56" t="s">
        <v>68</v>
      </c>
      <c r="E56" s="50">
        <v>135.9</v>
      </c>
      <c r="F56" s="57"/>
      <c r="H56" s="58" t="s">
        <v>38</v>
      </c>
      <c r="I56" s="59"/>
      <c r="J56" s="60"/>
      <c r="K56" s="60"/>
      <c r="L56" s="2"/>
      <c r="M56" s="18"/>
      <c r="N56" s="50"/>
      <c r="O56" s="50"/>
      <c r="P56" s="51"/>
      <c r="Q56" s="57">
        <v>135.9</v>
      </c>
      <c r="R56" s="57"/>
      <c r="S56" s="57">
        <f t="shared" si="0"/>
        <v>5628.789999999998</v>
      </c>
      <c r="T56" s="52"/>
      <c r="U56" s="59"/>
      <c r="V56" s="59"/>
      <c r="W56" s="57">
        <f t="shared" si="4"/>
        <v>0</v>
      </c>
      <c r="X56" s="52"/>
      <c r="Y56" s="53"/>
      <c r="Z56" s="53"/>
      <c r="AA56" s="52"/>
      <c r="AB56" s="57">
        <f t="shared" si="3"/>
        <v>5628.789999999998</v>
      </c>
      <c r="AC56"/>
      <c r="AD56"/>
    </row>
    <row r="57" spans="1:30" ht="12.75" customHeight="1">
      <c r="A57" s="61">
        <v>44455</v>
      </c>
      <c r="B57" s="56" t="s">
        <v>108</v>
      </c>
      <c r="C57" s="56" t="s">
        <v>109</v>
      </c>
      <c r="D57" s="56" t="s">
        <v>110</v>
      </c>
      <c r="E57" s="50">
        <v>20</v>
      </c>
      <c r="F57" s="57"/>
      <c r="H57" s="58" t="s">
        <v>38</v>
      </c>
      <c r="I57" s="59"/>
      <c r="J57" s="60"/>
      <c r="K57" s="60"/>
      <c r="L57" s="2"/>
      <c r="M57" s="18"/>
      <c r="N57" s="50"/>
      <c r="O57" s="50"/>
      <c r="P57" s="51"/>
      <c r="Q57" s="57">
        <v>20</v>
      </c>
      <c r="R57" s="57"/>
      <c r="S57" s="57">
        <f t="shared" si="0"/>
        <v>5648.789999999998</v>
      </c>
      <c r="T57" s="52"/>
      <c r="U57" s="59"/>
      <c r="V57" s="59"/>
      <c r="W57" s="57">
        <f t="shared" si="4"/>
        <v>0</v>
      </c>
      <c r="X57" s="52"/>
      <c r="Y57" s="53"/>
      <c r="Z57" s="53"/>
      <c r="AA57" s="52"/>
      <c r="AB57" s="57">
        <f t="shared" si="3"/>
        <v>5648.789999999998</v>
      </c>
      <c r="AC57"/>
      <c r="AD57"/>
    </row>
    <row r="58" spans="1:30" ht="12.75" customHeight="1">
      <c r="A58" s="61">
        <v>44455</v>
      </c>
      <c r="B58" s="56" t="s">
        <v>108</v>
      </c>
      <c r="C58" s="56" t="s">
        <v>109</v>
      </c>
      <c r="D58" s="56" t="s">
        <v>111</v>
      </c>
      <c r="E58" s="50">
        <v>20</v>
      </c>
      <c r="F58" s="57"/>
      <c r="H58" s="58" t="s">
        <v>38</v>
      </c>
      <c r="I58" s="59"/>
      <c r="J58" s="60"/>
      <c r="K58" s="60"/>
      <c r="L58" s="2"/>
      <c r="M58" s="18"/>
      <c r="N58" s="50"/>
      <c r="O58" s="50"/>
      <c r="P58" s="51"/>
      <c r="Q58" s="57">
        <v>20</v>
      </c>
      <c r="R58" s="57"/>
      <c r="S58" s="57">
        <f t="shared" si="0"/>
        <v>5668.789999999998</v>
      </c>
      <c r="T58" s="52"/>
      <c r="U58" s="59"/>
      <c r="V58" s="59"/>
      <c r="W58" s="57">
        <f t="shared" si="4"/>
        <v>0</v>
      </c>
      <c r="X58" s="52"/>
      <c r="Y58" s="53"/>
      <c r="Z58" s="53"/>
      <c r="AA58" s="52"/>
      <c r="AB58" s="57">
        <f t="shared" si="3"/>
        <v>5668.789999999998</v>
      </c>
      <c r="AC58"/>
      <c r="AD58"/>
    </row>
    <row r="59" spans="1:30" ht="12.75" customHeight="1">
      <c r="A59" s="61">
        <v>44456</v>
      </c>
      <c r="B59" s="56" t="s">
        <v>108</v>
      </c>
      <c r="C59" s="56" t="s">
        <v>109</v>
      </c>
      <c r="D59" s="56" t="s">
        <v>112</v>
      </c>
      <c r="E59" s="50">
        <v>20</v>
      </c>
      <c r="F59" s="57"/>
      <c r="H59" s="58" t="s">
        <v>38</v>
      </c>
      <c r="I59" s="59"/>
      <c r="J59" s="60"/>
      <c r="K59" s="60"/>
      <c r="L59" s="2"/>
      <c r="M59" s="18"/>
      <c r="N59" s="50"/>
      <c r="O59" s="50"/>
      <c r="P59" s="51"/>
      <c r="Q59" s="57">
        <v>20</v>
      </c>
      <c r="R59" s="57"/>
      <c r="S59" s="57">
        <f t="shared" si="0"/>
        <v>5688.789999999998</v>
      </c>
      <c r="T59" s="52"/>
      <c r="U59" s="59"/>
      <c r="V59" s="59"/>
      <c r="W59" s="57">
        <f t="shared" si="4"/>
        <v>0</v>
      </c>
      <c r="X59" s="52"/>
      <c r="Y59" s="53"/>
      <c r="Z59" s="53"/>
      <c r="AA59" s="52"/>
      <c r="AB59" s="57">
        <f t="shared" si="3"/>
        <v>5688.789999999998</v>
      </c>
      <c r="AC59"/>
      <c r="AD59"/>
    </row>
    <row r="60" spans="1:30" ht="12.75" customHeight="1">
      <c r="A60" s="61">
        <v>44459</v>
      </c>
      <c r="B60" s="56" t="s">
        <v>108</v>
      </c>
      <c r="C60" s="56" t="s">
        <v>109</v>
      </c>
      <c r="D60" s="56" t="s">
        <v>113</v>
      </c>
      <c r="E60" s="50">
        <v>20</v>
      </c>
      <c r="F60" s="57"/>
      <c r="H60" s="58" t="s">
        <v>38</v>
      </c>
      <c r="I60" s="59"/>
      <c r="J60" s="60"/>
      <c r="K60" s="60"/>
      <c r="L60" s="2"/>
      <c r="M60" s="18"/>
      <c r="N60" s="50"/>
      <c r="O60" s="50"/>
      <c r="P60" s="51"/>
      <c r="Q60" s="57">
        <v>20</v>
      </c>
      <c r="R60" s="57"/>
      <c r="S60" s="57">
        <f t="shared" si="0"/>
        <v>5708.789999999998</v>
      </c>
      <c r="T60" s="52"/>
      <c r="U60" s="59"/>
      <c r="V60" s="59"/>
      <c r="W60" s="57">
        <f t="shared" si="4"/>
        <v>0</v>
      </c>
      <c r="X60" s="52"/>
      <c r="Y60" s="53"/>
      <c r="Z60" s="53"/>
      <c r="AA60" s="52"/>
      <c r="AB60" s="57">
        <f t="shared" si="3"/>
        <v>5708.789999999998</v>
      </c>
      <c r="AC60"/>
      <c r="AD60"/>
    </row>
    <row r="61" spans="1:30" ht="12.75" customHeight="1">
      <c r="A61" s="61">
        <v>44459</v>
      </c>
      <c r="B61" s="56" t="s">
        <v>108</v>
      </c>
      <c r="C61" s="56" t="s">
        <v>109</v>
      </c>
      <c r="D61" s="56" t="s">
        <v>114</v>
      </c>
      <c r="E61" s="50">
        <v>10</v>
      </c>
      <c r="F61" s="57"/>
      <c r="H61" s="58" t="s">
        <v>38</v>
      </c>
      <c r="I61" s="59"/>
      <c r="J61" s="60"/>
      <c r="K61" s="60"/>
      <c r="L61" s="2"/>
      <c r="M61" s="18"/>
      <c r="N61" s="50"/>
      <c r="O61" s="50"/>
      <c r="P61" s="51"/>
      <c r="Q61" s="57">
        <v>10</v>
      </c>
      <c r="R61" s="57"/>
      <c r="S61" s="57">
        <f t="shared" si="0"/>
        <v>5718.789999999998</v>
      </c>
      <c r="T61" s="52"/>
      <c r="U61" s="59"/>
      <c r="V61" s="59"/>
      <c r="W61" s="57">
        <f t="shared" si="4"/>
        <v>0</v>
      </c>
      <c r="X61" s="52"/>
      <c r="Y61" s="53"/>
      <c r="Z61" s="53"/>
      <c r="AA61" s="52"/>
      <c r="AB61" s="57">
        <f t="shared" si="3"/>
        <v>5718.789999999998</v>
      </c>
      <c r="AC61"/>
      <c r="AD61"/>
    </row>
    <row r="62" spans="1:30" ht="12.75" customHeight="1">
      <c r="A62" s="61">
        <v>44459</v>
      </c>
      <c r="B62" s="56" t="s">
        <v>108</v>
      </c>
      <c r="C62" s="56" t="s">
        <v>109</v>
      </c>
      <c r="D62" s="56" t="s">
        <v>115</v>
      </c>
      <c r="E62" s="50">
        <v>20</v>
      </c>
      <c r="F62" s="57"/>
      <c r="H62" s="58" t="s">
        <v>38</v>
      </c>
      <c r="I62" s="59"/>
      <c r="J62" s="60"/>
      <c r="K62" s="60"/>
      <c r="L62" s="2"/>
      <c r="M62" s="18"/>
      <c r="N62" s="50"/>
      <c r="O62" s="50"/>
      <c r="P62" s="51"/>
      <c r="Q62" s="57">
        <v>20</v>
      </c>
      <c r="R62" s="57"/>
      <c r="S62" s="57">
        <f t="shared" si="0"/>
        <v>5738.789999999998</v>
      </c>
      <c r="T62" s="52"/>
      <c r="U62" s="59"/>
      <c r="V62" s="59"/>
      <c r="W62" s="57">
        <f t="shared" si="4"/>
        <v>0</v>
      </c>
      <c r="X62" s="52"/>
      <c r="Y62" s="53"/>
      <c r="Z62" s="53"/>
      <c r="AA62" s="52"/>
      <c r="AB62" s="57">
        <f t="shared" si="3"/>
        <v>5738.789999999998</v>
      </c>
      <c r="AC62"/>
      <c r="AD62"/>
    </row>
    <row r="63" spans="1:30" ht="12.75" customHeight="1">
      <c r="A63" s="61">
        <v>44459</v>
      </c>
      <c r="B63" s="56" t="s">
        <v>108</v>
      </c>
      <c r="C63" s="56" t="s">
        <v>109</v>
      </c>
      <c r="D63" s="56" t="s">
        <v>116</v>
      </c>
      <c r="E63" s="50">
        <v>20</v>
      </c>
      <c r="F63" s="57"/>
      <c r="H63" s="58" t="s">
        <v>38</v>
      </c>
      <c r="I63" s="59"/>
      <c r="J63" s="60"/>
      <c r="K63" s="60"/>
      <c r="L63" s="2"/>
      <c r="M63" s="18"/>
      <c r="N63" s="50"/>
      <c r="O63" s="50"/>
      <c r="P63" s="51"/>
      <c r="Q63" s="57">
        <v>20</v>
      </c>
      <c r="R63" s="57"/>
      <c r="S63" s="57">
        <f t="shared" si="0"/>
        <v>5758.789999999998</v>
      </c>
      <c r="T63" s="52"/>
      <c r="U63" s="59"/>
      <c r="V63" s="59"/>
      <c r="W63" s="57">
        <f t="shared" si="4"/>
        <v>0</v>
      </c>
      <c r="X63" s="52"/>
      <c r="Y63" s="53"/>
      <c r="Z63" s="53"/>
      <c r="AA63" s="52"/>
      <c r="AB63" s="57">
        <f t="shared" si="3"/>
        <v>5758.789999999998</v>
      </c>
      <c r="AC63"/>
      <c r="AD63"/>
    </row>
    <row r="64" spans="1:30" ht="12.75" customHeight="1">
      <c r="A64" s="61">
        <v>44459</v>
      </c>
      <c r="B64" s="56" t="s">
        <v>108</v>
      </c>
      <c r="C64" s="56" t="s">
        <v>109</v>
      </c>
      <c r="D64" s="56" t="s">
        <v>117</v>
      </c>
      <c r="E64" s="50">
        <v>20</v>
      </c>
      <c r="F64" s="57"/>
      <c r="H64" s="58" t="s">
        <v>38</v>
      </c>
      <c r="I64" s="59"/>
      <c r="J64" s="60"/>
      <c r="K64" s="60"/>
      <c r="L64" s="2"/>
      <c r="M64" s="18"/>
      <c r="N64" s="50"/>
      <c r="O64" s="50"/>
      <c r="P64" s="51"/>
      <c r="Q64" s="57">
        <v>20</v>
      </c>
      <c r="R64" s="57"/>
      <c r="S64" s="57">
        <f t="shared" si="0"/>
        <v>5778.789999999998</v>
      </c>
      <c r="T64" s="52"/>
      <c r="U64" s="59"/>
      <c r="V64" s="59"/>
      <c r="W64" s="57">
        <f t="shared" si="4"/>
        <v>0</v>
      </c>
      <c r="X64" s="52"/>
      <c r="Y64" s="53"/>
      <c r="Z64" s="53"/>
      <c r="AA64" s="52"/>
      <c r="AB64" s="57">
        <f t="shared" si="3"/>
        <v>5778.789999999998</v>
      </c>
      <c r="AC64"/>
      <c r="AD64"/>
    </row>
    <row r="65" spans="1:30" ht="12.75" customHeight="1">
      <c r="A65" s="61">
        <v>44460</v>
      </c>
      <c r="B65" s="56" t="s">
        <v>108</v>
      </c>
      <c r="C65" s="56" t="s">
        <v>109</v>
      </c>
      <c r="D65" s="56" t="s">
        <v>118</v>
      </c>
      <c r="E65" s="50">
        <v>20</v>
      </c>
      <c r="F65" s="57"/>
      <c r="H65" s="58" t="s">
        <v>38</v>
      </c>
      <c r="I65" s="59"/>
      <c r="J65" s="60"/>
      <c r="K65" s="60"/>
      <c r="L65" s="2"/>
      <c r="M65" s="18"/>
      <c r="N65" s="50"/>
      <c r="O65" s="50"/>
      <c r="P65" s="51"/>
      <c r="Q65" s="57">
        <v>20</v>
      </c>
      <c r="R65" s="57"/>
      <c r="S65" s="57">
        <f t="shared" si="0"/>
        <v>5798.789999999998</v>
      </c>
      <c r="T65" s="52"/>
      <c r="U65" s="59"/>
      <c r="V65" s="59"/>
      <c r="W65" s="57">
        <f>IF((A65&lt;&gt;0),W63+U65-V65,0)</f>
        <v>0</v>
      </c>
      <c r="X65" s="52"/>
      <c r="Y65" s="53"/>
      <c r="Z65" s="53"/>
      <c r="AA65" s="52"/>
      <c r="AB65" s="57">
        <f t="shared" si="3"/>
        <v>5798.789999999998</v>
      </c>
      <c r="AC65"/>
      <c r="AD65"/>
    </row>
    <row r="66" spans="1:30" ht="12.75" customHeight="1">
      <c r="A66" s="61">
        <v>44460</v>
      </c>
      <c r="B66" s="56" t="s">
        <v>108</v>
      </c>
      <c r="C66" s="56" t="s">
        <v>109</v>
      </c>
      <c r="D66" s="56" t="s">
        <v>119</v>
      </c>
      <c r="E66" s="50">
        <v>20</v>
      </c>
      <c r="F66" s="57"/>
      <c r="H66" s="58" t="s">
        <v>38</v>
      </c>
      <c r="I66" s="59"/>
      <c r="J66" s="60"/>
      <c r="K66" s="60"/>
      <c r="L66" s="2"/>
      <c r="M66" s="18"/>
      <c r="N66" s="50"/>
      <c r="O66" s="50"/>
      <c r="P66" s="51"/>
      <c r="Q66" s="57">
        <v>20</v>
      </c>
      <c r="R66" s="57"/>
      <c r="S66" s="57">
        <f t="shared" si="0"/>
        <v>5818.789999999998</v>
      </c>
      <c r="T66" s="52"/>
      <c r="U66" s="59"/>
      <c r="V66" s="59"/>
      <c r="W66" s="57">
        <f aca="true" t="shared" si="5" ref="W66:W84">IF((A66&lt;&gt;0),W65+U66-V66,0)</f>
        <v>0</v>
      </c>
      <c r="X66" s="52"/>
      <c r="Y66" s="53"/>
      <c r="Z66" s="53"/>
      <c r="AA66" s="52"/>
      <c r="AB66" s="57">
        <f t="shared" si="3"/>
        <v>5818.789999999998</v>
      </c>
      <c r="AC66"/>
      <c r="AD66"/>
    </row>
    <row r="67" spans="1:30" ht="12.75" customHeight="1">
      <c r="A67" s="61">
        <v>44460</v>
      </c>
      <c r="B67" s="56" t="s">
        <v>108</v>
      </c>
      <c r="C67" s="56" t="s">
        <v>109</v>
      </c>
      <c r="D67" s="56" t="s">
        <v>120</v>
      </c>
      <c r="E67" s="50">
        <v>20</v>
      </c>
      <c r="F67" s="57"/>
      <c r="H67" s="58" t="s">
        <v>38</v>
      </c>
      <c r="I67" s="59"/>
      <c r="J67" s="60"/>
      <c r="K67" s="60"/>
      <c r="L67" s="2"/>
      <c r="M67" s="18"/>
      <c r="N67" s="50"/>
      <c r="O67" s="50"/>
      <c r="P67" s="51"/>
      <c r="Q67" s="57">
        <v>20</v>
      </c>
      <c r="R67" s="57"/>
      <c r="S67" s="57">
        <f t="shared" si="0"/>
        <v>5838.789999999998</v>
      </c>
      <c r="T67" s="52"/>
      <c r="U67" s="59"/>
      <c r="V67" s="59"/>
      <c r="W67" s="57">
        <f t="shared" si="5"/>
        <v>0</v>
      </c>
      <c r="X67" s="52"/>
      <c r="Y67" s="53"/>
      <c r="Z67" s="53"/>
      <c r="AA67" s="52"/>
      <c r="AB67" s="57">
        <f t="shared" si="3"/>
        <v>5838.789999999998</v>
      </c>
      <c r="AC67"/>
      <c r="AD67"/>
    </row>
    <row r="68" spans="1:30" ht="12.75" customHeight="1">
      <c r="A68" s="61">
        <v>44460</v>
      </c>
      <c r="B68" s="56" t="s">
        <v>108</v>
      </c>
      <c r="C68" s="56" t="s">
        <v>109</v>
      </c>
      <c r="D68" s="56" t="s">
        <v>121</v>
      </c>
      <c r="E68" s="50">
        <v>20</v>
      </c>
      <c r="F68" s="57"/>
      <c r="H68" s="58" t="s">
        <v>38</v>
      </c>
      <c r="I68" s="59"/>
      <c r="J68" s="60"/>
      <c r="K68" s="60"/>
      <c r="L68" s="2"/>
      <c r="M68" s="18"/>
      <c r="N68" s="50"/>
      <c r="O68" s="50"/>
      <c r="P68" s="51"/>
      <c r="Q68" s="57">
        <v>20</v>
      </c>
      <c r="R68" s="57"/>
      <c r="S68" s="57">
        <f t="shared" si="0"/>
        <v>5858.789999999998</v>
      </c>
      <c r="T68" s="52"/>
      <c r="U68" s="59"/>
      <c r="V68" s="59"/>
      <c r="W68" s="57">
        <f t="shared" si="5"/>
        <v>0</v>
      </c>
      <c r="X68" s="52"/>
      <c r="Y68" s="53"/>
      <c r="Z68" s="53"/>
      <c r="AA68" s="52"/>
      <c r="AB68" s="57">
        <f t="shared" si="3"/>
        <v>5858.789999999998</v>
      </c>
      <c r="AC68"/>
      <c r="AD68"/>
    </row>
    <row r="69" spans="1:30" ht="12.75" customHeight="1">
      <c r="A69" s="61">
        <v>44465</v>
      </c>
      <c r="B69" s="56" t="s">
        <v>108</v>
      </c>
      <c r="C69" s="56" t="s">
        <v>109</v>
      </c>
      <c r="D69" s="56" t="s">
        <v>122</v>
      </c>
      <c r="E69" s="50">
        <v>10</v>
      </c>
      <c r="F69" s="57"/>
      <c r="H69" s="58" t="s">
        <v>38</v>
      </c>
      <c r="I69" s="59"/>
      <c r="J69" s="60"/>
      <c r="K69" s="60"/>
      <c r="L69" s="2"/>
      <c r="M69" s="18"/>
      <c r="N69" s="50"/>
      <c r="O69" s="50"/>
      <c r="P69" s="51"/>
      <c r="Q69" s="57">
        <v>10</v>
      </c>
      <c r="R69" s="57"/>
      <c r="S69" s="57">
        <f t="shared" si="0"/>
        <v>5868.789999999998</v>
      </c>
      <c r="T69" s="52"/>
      <c r="U69" s="59"/>
      <c r="V69" s="59"/>
      <c r="W69" s="57">
        <f t="shared" si="5"/>
        <v>0</v>
      </c>
      <c r="X69" s="52"/>
      <c r="Y69" s="53"/>
      <c r="Z69" s="53"/>
      <c r="AA69" s="52"/>
      <c r="AB69" s="57">
        <f t="shared" si="3"/>
        <v>5868.789999999998</v>
      </c>
      <c r="AC69"/>
      <c r="AD69"/>
    </row>
    <row r="70" spans="1:30" ht="12.75" customHeight="1">
      <c r="A70" s="61">
        <v>44466</v>
      </c>
      <c r="B70" s="56" t="s">
        <v>108</v>
      </c>
      <c r="C70" s="56" t="s">
        <v>109</v>
      </c>
      <c r="D70" s="56" t="s">
        <v>123</v>
      </c>
      <c r="E70" s="50">
        <v>20</v>
      </c>
      <c r="F70" s="57"/>
      <c r="H70" s="58" t="s">
        <v>38</v>
      </c>
      <c r="I70" s="59"/>
      <c r="J70" s="60"/>
      <c r="K70" s="60"/>
      <c r="L70" s="2"/>
      <c r="M70" s="18"/>
      <c r="N70" s="50"/>
      <c r="O70" s="50"/>
      <c r="P70" s="51"/>
      <c r="Q70" s="57">
        <v>20</v>
      </c>
      <c r="R70" s="57"/>
      <c r="S70" s="57">
        <f t="shared" si="0"/>
        <v>5888.789999999998</v>
      </c>
      <c r="T70" s="52"/>
      <c r="U70" s="59"/>
      <c r="V70" s="59"/>
      <c r="W70" s="57">
        <f t="shared" si="5"/>
        <v>0</v>
      </c>
      <c r="X70" s="52"/>
      <c r="Y70" s="53"/>
      <c r="Z70" s="53"/>
      <c r="AA70" s="52"/>
      <c r="AB70" s="57">
        <f t="shared" si="3"/>
        <v>5888.789999999998</v>
      </c>
      <c r="AC70"/>
      <c r="AD70"/>
    </row>
    <row r="71" spans="1:30" ht="12.75" customHeight="1">
      <c r="A71" s="61">
        <v>44466</v>
      </c>
      <c r="B71" s="56" t="s">
        <v>108</v>
      </c>
      <c r="C71" s="56" t="s">
        <v>109</v>
      </c>
      <c r="D71" s="56" t="s">
        <v>124</v>
      </c>
      <c r="E71" s="50">
        <v>20</v>
      </c>
      <c r="F71" s="57"/>
      <c r="H71" s="58" t="s">
        <v>38</v>
      </c>
      <c r="I71" s="59"/>
      <c r="J71" s="60"/>
      <c r="K71" s="60"/>
      <c r="L71" s="2"/>
      <c r="M71" s="18"/>
      <c r="N71" s="50"/>
      <c r="O71" s="50"/>
      <c r="P71" s="51"/>
      <c r="Q71" s="57">
        <v>20</v>
      </c>
      <c r="R71" s="57"/>
      <c r="S71" s="57">
        <f t="shared" si="0"/>
        <v>5908.789999999998</v>
      </c>
      <c r="T71" s="52"/>
      <c r="U71" s="59"/>
      <c r="V71" s="59"/>
      <c r="W71" s="57">
        <f t="shared" si="5"/>
        <v>0</v>
      </c>
      <c r="X71" s="52"/>
      <c r="Y71" s="53"/>
      <c r="Z71" s="53"/>
      <c r="AA71" s="52"/>
      <c r="AB71" s="57">
        <f t="shared" si="3"/>
        <v>5908.789999999998</v>
      </c>
      <c r="AC71"/>
      <c r="AD71"/>
    </row>
    <row r="72" spans="1:30" ht="12.75" customHeight="1">
      <c r="A72" s="61">
        <v>44467</v>
      </c>
      <c r="B72" s="56" t="s">
        <v>108</v>
      </c>
      <c r="C72" s="56" t="s">
        <v>109</v>
      </c>
      <c r="D72" s="56" t="s">
        <v>125</v>
      </c>
      <c r="E72" s="50">
        <v>20</v>
      </c>
      <c r="F72" s="57"/>
      <c r="H72" s="58" t="s">
        <v>38</v>
      </c>
      <c r="I72" s="59"/>
      <c r="J72" s="60"/>
      <c r="K72" s="60"/>
      <c r="L72" s="2"/>
      <c r="M72" s="18"/>
      <c r="N72" s="50"/>
      <c r="O72" s="50"/>
      <c r="P72" s="51"/>
      <c r="Q72" s="57">
        <v>20</v>
      </c>
      <c r="R72" s="57"/>
      <c r="S72" s="57">
        <f t="shared" si="0"/>
        <v>5928.789999999998</v>
      </c>
      <c r="T72" s="52"/>
      <c r="U72" s="59"/>
      <c r="V72" s="59"/>
      <c r="W72" s="57">
        <f t="shared" si="5"/>
        <v>0</v>
      </c>
      <c r="X72" s="52"/>
      <c r="Y72" s="53"/>
      <c r="Z72" s="53"/>
      <c r="AA72" s="52"/>
      <c r="AB72" s="57">
        <f t="shared" si="3"/>
        <v>5928.789999999998</v>
      </c>
      <c r="AC72"/>
      <c r="AD72"/>
    </row>
    <row r="73" spans="1:30" ht="12.75" customHeight="1">
      <c r="A73" s="61">
        <v>44467</v>
      </c>
      <c r="B73" s="56" t="s">
        <v>108</v>
      </c>
      <c r="C73" s="56" t="s">
        <v>109</v>
      </c>
      <c r="D73" s="56" t="s">
        <v>126</v>
      </c>
      <c r="E73" s="50">
        <v>20</v>
      </c>
      <c r="F73" s="57"/>
      <c r="H73" s="58" t="s">
        <v>38</v>
      </c>
      <c r="I73" s="59"/>
      <c r="J73" s="60"/>
      <c r="K73" s="60"/>
      <c r="L73" s="2"/>
      <c r="M73" s="18"/>
      <c r="N73" s="50"/>
      <c r="O73" s="50"/>
      <c r="P73" s="51"/>
      <c r="Q73" s="59">
        <v>20</v>
      </c>
      <c r="R73" s="57"/>
      <c r="S73" s="57">
        <f t="shared" si="0"/>
        <v>5948.789999999998</v>
      </c>
      <c r="T73" s="52"/>
      <c r="U73" s="59"/>
      <c r="V73" s="59"/>
      <c r="W73" s="57">
        <f t="shared" si="5"/>
        <v>0</v>
      </c>
      <c r="X73" s="52"/>
      <c r="Y73" s="53"/>
      <c r="Z73" s="53"/>
      <c r="AA73" s="52"/>
      <c r="AB73" s="57">
        <f t="shared" si="3"/>
        <v>5948.789999999998</v>
      </c>
      <c r="AC73"/>
      <c r="AD73"/>
    </row>
    <row r="74" spans="1:30" ht="12.75" customHeight="1">
      <c r="A74" s="61">
        <v>44467</v>
      </c>
      <c r="B74" s="56" t="s">
        <v>108</v>
      </c>
      <c r="C74" s="56" t="s">
        <v>109</v>
      </c>
      <c r="D74" s="56" t="s">
        <v>127</v>
      </c>
      <c r="E74" s="50">
        <v>20</v>
      </c>
      <c r="F74" s="57"/>
      <c r="H74" s="58" t="s">
        <v>38</v>
      </c>
      <c r="I74" s="59"/>
      <c r="J74" s="60"/>
      <c r="K74" s="60"/>
      <c r="L74" s="2"/>
      <c r="M74" s="18"/>
      <c r="N74" s="50"/>
      <c r="O74" s="50"/>
      <c r="P74" s="51"/>
      <c r="Q74" s="57">
        <v>20</v>
      </c>
      <c r="R74" s="57"/>
      <c r="S74" s="57">
        <f t="shared" si="0"/>
        <v>5968.789999999998</v>
      </c>
      <c r="T74" s="52"/>
      <c r="U74" s="59"/>
      <c r="V74" s="59"/>
      <c r="W74" s="57">
        <f t="shared" si="5"/>
        <v>0</v>
      </c>
      <c r="X74" s="52"/>
      <c r="Y74" s="53"/>
      <c r="Z74" s="53"/>
      <c r="AA74" s="52"/>
      <c r="AB74" s="57">
        <f t="shared" si="3"/>
        <v>5968.789999999998</v>
      </c>
      <c r="AC74"/>
      <c r="AD74"/>
    </row>
    <row r="75" spans="1:30" ht="12.75" customHeight="1">
      <c r="A75" s="61">
        <v>44467</v>
      </c>
      <c r="B75" s="56" t="s">
        <v>108</v>
      </c>
      <c r="C75" s="56" t="s">
        <v>109</v>
      </c>
      <c r="D75" s="56" t="s">
        <v>128</v>
      </c>
      <c r="E75" s="50">
        <v>20</v>
      </c>
      <c r="F75" s="57"/>
      <c r="H75" s="58" t="s">
        <v>38</v>
      </c>
      <c r="I75" s="59"/>
      <c r="J75" s="60"/>
      <c r="K75" s="60"/>
      <c r="L75" s="2"/>
      <c r="M75" s="18"/>
      <c r="N75" s="50"/>
      <c r="O75" s="50"/>
      <c r="P75" s="51"/>
      <c r="Q75" s="57">
        <v>20</v>
      </c>
      <c r="R75" s="57"/>
      <c r="S75" s="57">
        <f t="shared" si="0"/>
        <v>5988.789999999998</v>
      </c>
      <c r="T75" s="52"/>
      <c r="U75" s="59"/>
      <c r="V75" s="59"/>
      <c r="W75" s="57">
        <f t="shared" si="5"/>
        <v>0</v>
      </c>
      <c r="X75" s="52"/>
      <c r="Y75" s="53"/>
      <c r="Z75" s="53"/>
      <c r="AA75" s="52"/>
      <c r="AB75" s="57">
        <f t="shared" si="3"/>
        <v>5988.789999999998</v>
      </c>
      <c r="AC75"/>
      <c r="AD75"/>
    </row>
    <row r="76" spans="1:30" ht="12.75" customHeight="1">
      <c r="A76" s="61">
        <v>44468</v>
      </c>
      <c r="B76" s="56" t="s">
        <v>108</v>
      </c>
      <c r="C76" s="56" t="s">
        <v>109</v>
      </c>
      <c r="D76" s="56" t="s">
        <v>129</v>
      </c>
      <c r="E76" s="50">
        <v>10</v>
      </c>
      <c r="F76" s="57"/>
      <c r="H76" s="58" t="s">
        <v>38</v>
      </c>
      <c r="I76" s="59"/>
      <c r="J76" s="60"/>
      <c r="K76" s="60"/>
      <c r="L76" s="2"/>
      <c r="M76" s="18"/>
      <c r="N76" s="50"/>
      <c r="O76" s="50"/>
      <c r="P76" s="51"/>
      <c r="Q76" s="57">
        <v>10</v>
      </c>
      <c r="R76" s="57"/>
      <c r="S76" s="57">
        <f t="shared" si="0"/>
        <v>5998.789999999998</v>
      </c>
      <c r="T76" s="52"/>
      <c r="U76" s="59"/>
      <c r="V76" s="59"/>
      <c r="W76" s="57">
        <f t="shared" si="5"/>
        <v>0</v>
      </c>
      <c r="X76" s="52"/>
      <c r="Y76" s="53"/>
      <c r="Z76" s="53"/>
      <c r="AA76" s="52"/>
      <c r="AB76" s="57">
        <f t="shared" si="3"/>
        <v>5998.789999999998</v>
      </c>
      <c r="AC76"/>
      <c r="AD76"/>
    </row>
    <row r="77" spans="1:30" ht="12.75" customHeight="1">
      <c r="A77" s="61">
        <v>44473</v>
      </c>
      <c r="B77" s="56" t="s">
        <v>108</v>
      </c>
      <c r="C77" s="56" t="s">
        <v>109</v>
      </c>
      <c r="D77" s="56" t="s">
        <v>130</v>
      </c>
      <c r="E77" s="50">
        <v>10</v>
      </c>
      <c r="F77" s="57"/>
      <c r="H77" s="58" t="s">
        <v>38</v>
      </c>
      <c r="I77" s="59"/>
      <c r="J77" s="60"/>
      <c r="K77" s="60"/>
      <c r="L77" s="2"/>
      <c r="M77" s="18"/>
      <c r="N77" s="50"/>
      <c r="O77" s="50"/>
      <c r="P77" s="51"/>
      <c r="Q77" s="57">
        <v>10</v>
      </c>
      <c r="R77" s="57"/>
      <c r="S77" s="57">
        <f t="shared" si="0"/>
        <v>6008.789999999998</v>
      </c>
      <c r="T77" s="52"/>
      <c r="U77" s="59"/>
      <c r="V77" s="59"/>
      <c r="W77" s="57">
        <f t="shared" si="5"/>
        <v>0</v>
      </c>
      <c r="X77" s="52"/>
      <c r="Y77" s="53"/>
      <c r="Z77" s="53"/>
      <c r="AA77" s="52"/>
      <c r="AB77" s="57">
        <f t="shared" si="3"/>
        <v>6008.789999999998</v>
      </c>
      <c r="AC77"/>
      <c r="AD77"/>
    </row>
    <row r="78" spans="1:30" ht="12.75" customHeight="1">
      <c r="A78" s="61">
        <v>44474</v>
      </c>
      <c r="B78" s="56" t="s">
        <v>108</v>
      </c>
      <c r="C78" s="56" t="s">
        <v>109</v>
      </c>
      <c r="D78" s="56" t="s">
        <v>131</v>
      </c>
      <c r="E78" s="50">
        <v>10</v>
      </c>
      <c r="F78" s="57"/>
      <c r="H78" s="58" t="s">
        <v>38</v>
      </c>
      <c r="I78" s="59"/>
      <c r="J78" s="60"/>
      <c r="K78" s="60"/>
      <c r="L78" s="2"/>
      <c r="M78" s="18"/>
      <c r="N78" s="50"/>
      <c r="O78" s="50"/>
      <c r="P78" s="51"/>
      <c r="Q78" s="57">
        <v>10</v>
      </c>
      <c r="R78" s="57"/>
      <c r="S78" s="57">
        <f t="shared" si="0"/>
        <v>6018.789999999998</v>
      </c>
      <c r="T78" s="52"/>
      <c r="U78" s="59"/>
      <c r="V78" s="59"/>
      <c r="W78" s="57">
        <f t="shared" si="5"/>
        <v>0</v>
      </c>
      <c r="X78" s="52"/>
      <c r="Y78" s="53"/>
      <c r="Z78" s="53"/>
      <c r="AA78" s="52"/>
      <c r="AB78" s="57">
        <f t="shared" si="3"/>
        <v>6018.789999999998</v>
      </c>
      <c r="AC78"/>
      <c r="AD78"/>
    </row>
    <row r="79" spans="1:30" ht="12.75" customHeight="1">
      <c r="A79" s="61">
        <v>44476</v>
      </c>
      <c r="B79" s="56" t="s">
        <v>71</v>
      </c>
      <c r="C79" t="s">
        <v>132</v>
      </c>
      <c r="D79" s="56" t="s">
        <v>133</v>
      </c>
      <c r="E79" s="50"/>
      <c r="F79" s="57">
        <v>50</v>
      </c>
      <c r="G79" s="3"/>
      <c r="H79" s="58" t="s">
        <v>31</v>
      </c>
      <c r="I79" s="59"/>
      <c r="J79" s="60"/>
      <c r="K79" s="60"/>
      <c r="L79" s="2"/>
      <c r="M79" s="18"/>
      <c r="N79" s="50"/>
      <c r="O79" s="50"/>
      <c r="P79" s="51"/>
      <c r="Q79" s="57"/>
      <c r="R79" s="57">
        <v>50</v>
      </c>
      <c r="S79" s="57">
        <f t="shared" si="0"/>
        <v>5968.789999999998</v>
      </c>
      <c r="T79" s="52"/>
      <c r="U79" s="59"/>
      <c r="V79" s="59"/>
      <c r="W79" s="57">
        <f t="shared" si="5"/>
        <v>0</v>
      </c>
      <c r="X79" s="52"/>
      <c r="Y79" s="53"/>
      <c r="Z79" s="53"/>
      <c r="AA79" s="52"/>
      <c r="AB79" s="57">
        <f t="shared" si="3"/>
        <v>5968.789999999998</v>
      </c>
      <c r="AC79"/>
      <c r="AD79"/>
    </row>
    <row r="80" spans="1:30" ht="12.75" customHeight="1">
      <c r="A80" s="61">
        <v>44482</v>
      </c>
      <c r="B80" s="56" t="s">
        <v>108</v>
      </c>
      <c r="C80" s="56" t="s">
        <v>109</v>
      </c>
      <c r="D80" s="56" t="s">
        <v>134</v>
      </c>
      <c r="E80" s="50">
        <v>20</v>
      </c>
      <c r="F80" s="57"/>
      <c r="G80" s="3"/>
      <c r="H80" s="58" t="s">
        <v>38</v>
      </c>
      <c r="I80" s="59"/>
      <c r="J80" s="68"/>
      <c r="K80" s="68"/>
      <c r="L80" s="2"/>
      <c r="M80" s="18"/>
      <c r="N80" s="50"/>
      <c r="O80" s="50"/>
      <c r="P80" s="51"/>
      <c r="Q80" s="57">
        <v>20</v>
      </c>
      <c r="R80" s="57"/>
      <c r="S80" s="57">
        <f t="shared" si="0"/>
        <v>5988.789999999998</v>
      </c>
      <c r="T80" s="52"/>
      <c r="U80" s="59"/>
      <c r="V80" s="59"/>
      <c r="W80" s="57">
        <f t="shared" si="5"/>
        <v>0</v>
      </c>
      <c r="X80" s="52"/>
      <c r="Y80" s="53"/>
      <c r="Z80" s="53"/>
      <c r="AA80" s="52"/>
      <c r="AB80" s="57">
        <f t="shared" si="3"/>
        <v>5988.789999999998</v>
      </c>
      <c r="AC80"/>
      <c r="AD80"/>
    </row>
    <row r="81" spans="1:30" ht="12.75" customHeight="1">
      <c r="A81" s="61">
        <v>44482</v>
      </c>
      <c r="B81" s="56" t="s">
        <v>108</v>
      </c>
      <c r="C81" t="s">
        <v>11</v>
      </c>
      <c r="D81" s="56" t="s">
        <v>135</v>
      </c>
      <c r="E81" s="50">
        <v>36</v>
      </c>
      <c r="F81" s="57"/>
      <c r="H81" s="58" t="s">
        <v>38</v>
      </c>
      <c r="I81" s="59"/>
      <c r="J81" s="60"/>
      <c r="K81" s="60"/>
      <c r="L81" s="2"/>
      <c r="M81" s="18"/>
      <c r="N81" s="50"/>
      <c r="O81" s="50"/>
      <c r="P81" s="51"/>
      <c r="Q81" s="57">
        <v>36</v>
      </c>
      <c r="R81" s="57"/>
      <c r="S81" s="57">
        <f t="shared" si="0"/>
        <v>6024.789999999998</v>
      </c>
      <c r="T81" s="52"/>
      <c r="U81" s="59"/>
      <c r="V81" s="59"/>
      <c r="W81" s="57">
        <f t="shared" si="5"/>
        <v>0</v>
      </c>
      <c r="X81" s="52"/>
      <c r="Y81" s="53"/>
      <c r="Z81" s="53"/>
      <c r="AA81" s="52"/>
      <c r="AB81" s="57">
        <f t="shared" si="3"/>
        <v>6024.789999999998</v>
      </c>
      <c r="AC81" s="69"/>
      <c r="AD81"/>
    </row>
    <row r="82" spans="1:30" ht="12.75" customHeight="1">
      <c r="A82" s="61">
        <v>44484</v>
      </c>
      <c r="B82" s="56" t="s">
        <v>95</v>
      </c>
      <c r="C82" t="s">
        <v>136</v>
      </c>
      <c r="D82" s="56" t="s">
        <v>137</v>
      </c>
      <c r="E82" s="50"/>
      <c r="F82" s="57">
        <v>57.3</v>
      </c>
      <c r="G82" s="2" t="s">
        <v>138</v>
      </c>
      <c r="H82" s="58" t="s">
        <v>31</v>
      </c>
      <c r="I82" s="59"/>
      <c r="J82" s="60"/>
      <c r="K82" s="60"/>
      <c r="L82" s="2"/>
      <c r="M82" s="18"/>
      <c r="N82" s="50"/>
      <c r="O82" s="50"/>
      <c r="P82" s="51"/>
      <c r="Q82" s="57"/>
      <c r="R82" s="57">
        <v>57.3</v>
      </c>
      <c r="S82" s="57">
        <f t="shared" si="0"/>
        <v>5967.489999999998</v>
      </c>
      <c r="T82" s="52"/>
      <c r="U82" s="59"/>
      <c r="V82" s="59"/>
      <c r="W82" s="57">
        <f t="shared" si="5"/>
        <v>0</v>
      </c>
      <c r="X82" s="52"/>
      <c r="Y82" s="53"/>
      <c r="Z82" s="53"/>
      <c r="AA82" s="52"/>
      <c r="AB82" s="57">
        <f t="shared" si="3"/>
        <v>5967.489999999998</v>
      </c>
      <c r="AC82" s="69"/>
      <c r="AD82"/>
    </row>
    <row r="83" spans="1:30" ht="12.75" customHeight="1">
      <c r="A83" s="61">
        <v>44489</v>
      </c>
      <c r="B83" s="56" t="s">
        <v>108</v>
      </c>
      <c r="C83" t="s">
        <v>11</v>
      </c>
      <c r="D83" s="56" t="s">
        <v>117</v>
      </c>
      <c r="E83" s="50">
        <v>36</v>
      </c>
      <c r="F83" s="57"/>
      <c r="H83" s="58" t="s">
        <v>38</v>
      </c>
      <c r="I83" s="59"/>
      <c r="J83" s="60"/>
      <c r="K83" s="60"/>
      <c r="L83" s="2"/>
      <c r="M83" s="18"/>
      <c r="N83" s="50"/>
      <c r="O83" s="50"/>
      <c r="P83" s="51"/>
      <c r="Q83" s="57">
        <v>36</v>
      </c>
      <c r="R83" s="57"/>
      <c r="S83" s="57">
        <f t="shared" si="0"/>
        <v>6003.489999999998</v>
      </c>
      <c r="T83" s="52"/>
      <c r="U83" s="59"/>
      <c r="V83" s="59"/>
      <c r="W83" s="57">
        <f t="shared" si="5"/>
        <v>0</v>
      </c>
      <c r="X83" s="52"/>
      <c r="Y83" s="53"/>
      <c r="Z83" s="53"/>
      <c r="AA83" s="52"/>
      <c r="AB83" s="57">
        <f t="shared" si="3"/>
        <v>6003.489999999998</v>
      </c>
      <c r="AC83" s="69"/>
      <c r="AD83"/>
    </row>
    <row r="84" spans="1:30" ht="12.75" customHeight="1">
      <c r="A84" s="61">
        <v>44489</v>
      </c>
      <c r="B84" s="56" t="s">
        <v>108</v>
      </c>
      <c r="C84" t="s">
        <v>11</v>
      </c>
      <c r="D84" s="56" t="s">
        <v>139</v>
      </c>
      <c r="E84" s="50">
        <v>36</v>
      </c>
      <c r="F84" s="57"/>
      <c r="H84" s="58" t="s">
        <v>38</v>
      </c>
      <c r="I84" s="59"/>
      <c r="J84" s="60"/>
      <c r="K84" s="60"/>
      <c r="L84" s="2"/>
      <c r="M84" s="18"/>
      <c r="N84" s="50"/>
      <c r="O84" s="50"/>
      <c r="P84" s="51"/>
      <c r="Q84" s="57">
        <v>36</v>
      </c>
      <c r="R84" s="57"/>
      <c r="S84" s="57">
        <f t="shared" si="0"/>
        <v>6039.489999999998</v>
      </c>
      <c r="T84" s="52"/>
      <c r="U84" s="59"/>
      <c r="V84" s="59"/>
      <c r="W84" s="57">
        <f t="shared" si="5"/>
        <v>0</v>
      </c>
      <c r="X84" s="52"/>
      <c r="Y84" s="53"/>
      <c r="Z84" s="53"/>
      <c r="AA84" s="52"/>
      <c r="AB84" s="57">
        <f t="shared" si="3"/>
        <v>6039.489999999998</v>
      </c>
      <c r="AC84" s="69"/>
      <c r="AD84"/>
    </row>
    <row r="85" spans="1:30" ht="12.75" customHeight="1">
      <c r="A85" s="61">
        <v>44489</v>
      </c>
      <c r="B85" s="56" t="s">
        <v>108</v>
      </c>
      <c r="C85" s="56" t="s">
        <v>11</v>
      </c>
      <c r="D85" s="56" t="s">
        <v>110</v>
      </c>
      <c r="E85" s="50">
        <v>36</v>
      </c>
      <c r="F85" s="57"/>
      <c r="H85" s="58" t="s">
        <v>38</v>
      </c>
      <c r="I85" s="59"/>
      <c r="J85" s="60"/>
      <c r="K85" s="60"/>
      <c r="L85" s="2"/>
      <c r="M85" s="18"/>
      <c r="N85" s="50"/>
      <c r="O85" s="50"/>
      <c r="P85" s="51"/>
      <c r="Q85" s="57">
        <v>36</v>
      </c>
      <c r="R85" s="57"/>
      <c r="S85" s="57">
        <f t="shared" si="0"/>
        <v>6075.489999999998</v>
      </c>
      <c r="T85" s="52"/>
      <c r="U85" s="59"/>
      <c r="V85" s="59"/>
      <c r="W85" s="57">
        <f>IF((A85&lt;&gt;0),W82+U85-V85,0)</f>
        <v>0</v>
      </c>
      <c r="X85" s="52"/>
      <c r="Y85" s="53"/>
      <c r="Z85" s="53"/>
      <c r="AA85" s="52"/>
      <c r="AB85" s="57">
        <f t="shared" si="3"/>
        <v>6075.489999999998</v>
      </c>
      <c r="AC85" s="69"/>
      <c r="AD85"/>
    </row>
    <row r="86" spans="1:30" ht="12.75" customHeight="1">
      <c r="A86" s="61">
        <v>44489</v>
      </c>
      <c r="B86" s="56" t="s">
        <v>108</v>
      </c>
      <c r="C86" s="56" t="s">
        <v>11</v>
      </c>
      <c r="D86" s="56" t="s">
        <v>140</v>
      </c>
      <c r="E86" s="50">
        <v>36</v>
      </c>
      <c r="F86" s="57"/>
      <c r="H86" s="58" t="s">
        <v>38</v>
      </c>
      <c r="I86" s="59"/>
      <c r="J86" s="60"/>
      <c r="K86" s="60"/>
      <c r="L86" s="2"/>
      <c r="M86" s="18"/>
      <c r="N86" s="50"/>
      <c r="O86" s="50"/>
      <c r="P86" s="51"/>
      <c r="Q86" s="57">
        <v>36</v>
      </c>
      <c r="R86" s="57"/>
      <c r="S86" s="57">
        <f t="shared" si="0"/>
        <v>6111.489999999998</v>
      </c>
      <c r="T86" s="52"/>
      <c r="U86" s="59"/>
      <c r="V86" s="59"/>
      <c r="W86" s="57">
        <f aca="true" t="shared" si="6" ref="W86:W90">IF((A86&lt;&gt;0),W85+U86-V86,0)</f>
        <v>0</v>
      </c>
      <c r="X86" s="52"/>
      <c r="Y86" s="53"/>
      <c r="Z86" s="53"/>
      <c r="AA86" s="52"/>
      <c r="AB86" s="57">
        <f t="shared" si="3"/>
        <v>6111.489999999998</v>
      </c>
      <c r="AC86"/>
      <c r="AD86"/>
    </row>
    <row r="87" spans="1:30" ht="12.75" customHeight="1">
      <c r="A87" s="61">
        <v>44489</v>
      </c>
      <c r="B87" s="56" t="s">
        <v>108</v>
      </c>
      <c r="C87" s="56" t="s">
        <v>11</v>
      </c>
      <c r="D87" s="56" t="s">
        <v>141</v>
      </c>
      <c r="E87" s="50">
        <v>54</v>
      </c>
      <c r="F87" s="57"/>
      <c r="H87" s="58" t="s">
        <v>38</v>
      </c>
      <c r="I87" s="59"/>
      <c r="J87" s="60"/>
      <c r="K87" s="60"/>
      <c r="L87" s="2"/>
      <c r="M87" s="18"/>
      <c r="N87" s="50"/>
      <c r="O87" s="50"/>
      <c r="P87" s="51"/>
      <c r="Q87" s="57">
        <v>54</v>
      </c>
      <c r="R87" s="57"/>
      <c r="S87" s="57">
        <f t="shared" si="0"/>
        <v>6165.489999999998</v>
      </c>
      <c r="T87" s="52"/>
      <c r="U87" s="59"/>
      <c r="V87" s="59"/>
      <c r="W87" s="57">
        <f t="shared" si="6"/>
        <v>0</v>
      </c>
      <c r="X87" s="52"/>
      <c r="Y87" s="53"/>
      <c r="Z87" s="53"/>
      <c r="AA87" s="52"/>
      <c r="AB87" s="57">
        <f t="shared" si="3"/>
        <v>6165.489999999998</v>
      </c>
      <c r="AC87"/>
      <c r="AD87"/>
    </row>
    <row r="88" spans="1:30" ht="12.75" customHeight="1">
      <c r="A88" s="61">
        <v>44489</v>
      </c>
      <c r="B88" s="56" t="s">
        <v>108</v>
      </c>
      <c r="C88" s="56" t="s">
        <v>11</v>
      </c>
      <c r="D88" s="56" t="s">
        <v>142</v>
      </c>
      <c r="E88" s="50">
        <v>36</v>
      </c>
      <c r="F88" s="57"/>
      <c r="H88" s="58" t="s">
        <v>38</v>
      </c>
      <c r="I88" s="59"/>
      <c r="J88" s="60"/>
      <c r="K88" s="60"/>
      <c r="L88" s="2"/>
      <c r="M88" s="18"/>
      <c r="N88" s="50"/>
      <c r="O88" s="50"/>
      <c r="P88" s="51"/>
      <c r="Q88" s="57">
        <v>36</v>
      </c>
      <c r="R88" s="57"/>
      <c r="S88" s="57">
        <f t="shared" si="0"/>
        <v>6201.489999999998</v>
      </c>
      <c r="T88" s="52"/>
      <c r="U88" s="59"/>
      <c r="V88" s="59"/>
      <c r="W88" s="57">
        <f t="shared" si="6"/>
        <v>0</v>
      </c>
      <c r="X88" s="52"/>
      <c r="Y88" s="53"/>
      <c r="Z88" s="53"/>
      <c r="AA88" s="52"/>
      <c r="AB88" s="57">
        <f t="shared" si="3"/>
        <v>6201.489999999998</v>
      </c>
      <c r="AC88"/>
      <c r="AD88"/>
    </row>
    <row r="89" spans="1:30" ht="12.75" customHeight="1">
      <c r="A89" s="61">
        <v>44489</v>
      </c>
      <c r="B89" s="56" t="s">
        <v>108</v>
      </c>
      <c r="C89" s="56" t="s">
        <v>11</v>
      </c>
      <c r="D89" s="56" t="s">
        <v>134</v>
      </c>
      <c r="E89" s="50">
        <v>36</v>
      </c>
      <c r="F89" s="57"/>
      <c r="H89" s="58" t="s">
        <v>38</v>
      </c>
      <c r="I89" s="59"/>
      <c r="J89" s="60"/>
      <c r="K89" s="60"/>
      <c r="L89" s="2"/>
      <c r="M89" s="18"/>
      <c r="N89" s="50"/>
      <c r="O89" s="50"/>
      <c r="P89" s="51"/>
      <c r="Q89" s="57">
        <v>36</v>
      </c>
      <c r="R89" s="57"/>
      <c r="S89" s="57">
        <f t="shared" si="0"/>
        <v>6237.489999999998</v>
      </c>
      <c r="T89" s="52"/>
      <c r="U89" s="59"/>
      <c r="V89" s="59"/>
      <c r="W89" s="57">
        <f t="shared" si="6"/>
        <v>0</v>
      </c>
      <c r="X89" s="52"/>
      <c r="Y89" s="53"/>
      <c r="Z89" s="53"/>
      <c r="AA89" s="52"/>
      <c r="AB89" s="57">
        <f t="shared" si="3"/>
        <v>6237.489999999998</v>
      </c>
      <c r="AC89"/>
      <c r="AD89"/>
    </row>
    <row r="90" spans="1:30" ht="12.75" customHeight="1">
      <c r="A90" s="61">
        <v>44490</v>
      </c>
      <c r="B90" s="56" t="s">
        <v>108</v>
      </c>
      <c r="C90" s="56" t="s">
        <v>11</v>
      </c>
      <c r="D90" s="56" t="s">
        <v>123</v>
      </c>
      <c r="E90" s="50">
        <v>36</v>
      </c>
      <c r="F90" s="57"/>
      <c r="H90" s="58" t="s">
        <v>38</v>
      </c>
      <c r="I90" s="59"/>
      <c r="J90" s="60"/>
      <c r="K90" s="60"/>
      <c r="L90" s="2"/>
      <c r="M90" s="18"/>
      <c r="N90" s="50"/>
      <c r="O90" s="50"/>
      <c r="P90" s="51"/>
      <c r="Q90" s="57">
        <v>36</v>
      </c>
      <c r="R90" s="57"/>
      <c r="S90" s="57">
        <f t="shared" si="0"/>
        <v>6273.489999999998</v>
      </c>
      <c r="T90" s="52"/>
      <c r="U90" s="59"/>
      <c r="V90" s="59"/>
      <c r="W90" s="57">
        <f t="shared" si="6"/>
        <v>0</v>
      </c>
      <c r="X90" s="52"/>
      <c r="Y90" s="53"/>
      <c r="Z90" s="53"/>
      <c r="AA90" s="52"/>
      <c r="AB90" s="57">
        <f t="shared" si="3"/>
        <v>6273.489999999998</v>
      </c>
      <c r="AC90" s="69"/>
      <c r="AD90"/>
    </row>
    <row r="91" spans="1:30" ht="12.75" customHeight="1">
      <c r="A91" s="61">
        <v>44490</v>
      </c>
      <c r="B91" s="56" t="s">
        <v>108</v>
      </c>
      <c r="C91" s="56" t="s">
        <v>11</v>
      </c>
      <c r="D91" s="56" t="s">
        <v>112</v>
      </c>
      <c r="E91" s="50">
        <v>36</v>
      </c>
      <c r="F91" s="57"/>
      <c r="H91" s="58" t="s">
        <v>38</v>
      </c>
      <c r="I91" s="59"/>
      <c r="J91" s="60"/>
      <c r="K91" s="60"/>
      <c r="L91" s="2"/>
      <c r="M91" s="18"/>
      <c r="N91" s="50"/>
      <c r="O91" s="50"/>
      <c r="P91" s="51"/>
      <c r="Q91" s="57">
        <v>36</v>
      </c>
      <c r="R91" s="57"/>
      <c r="S91" s="57">
        <f t="shared" si="0"/>
        <v>6309.489999999998</v>
      </c>
      <c r="T91" s="52"/>
      <c r="U91" s="59"/>
      <c r="V91" s="59"/>
      <c r="W91" s="57"/>
      <c r="X91" s="52"/>
      <c r="Y91" s="53"/>
      <c r="Z91" s="53"/>
      <c r="AA91" s="52"/>
      <c r="AB91" s="57">
        <f t="shared" si="3"/>
        <v>6309.489999999998</v>
      </c>
      <c r="AC91" s="69"/>
      <c r="AD91"/>
    </row>
    <row r="92" spans="1:30" ht="12.75" customHeight="1">
      <c r="A92" s="61">
        <v>44490</v>
      </c>
      <c r="B92" s="56" t="s">
        <v>108</v>
      </c>
      <c r="C92" s="56" t="s">
        <v>11</v>
      </c>
      <c r="D92" s="56" t="s">
        <v>143</v>
      </c>
      <c r="E92" s="50">
        <v>18</v>
      </c>
      <c r="F92" s="57"/>
      <c r="H92" s="58" t="s">
        <v>38</v>
      </c>
      <c r="I92" s="59"/>
      <c r="J92" s="60"/>
      <c r="K92" s="60"/>
      <c r="L92" s="2"/>
      <c r="M92" s="18"/>
      <c r="N92" s="50"/>
      <c r="O92" s="50"/>
      <c r="P92" s="51"/>
      <c r="Q92" s="57">
        <v>18</v>
      </c>
      <c r="R92" s="57"/>
      <c r="S92" s="57">
        <f t="shared" si="0"/>
        <v>6327.489999999998</v>
      </c>
      <c r="T92" s="52"/>
      <c r="U92" s="59"/>
      <c r="V92" s="59"/>
      <c r="W92" s="57"/>
      <c r="X92" s="52"/>
      <c r="Y92" s="53"/>
      <c r="Z92" s="53"/>
      <c r="AA92" s="52"/>
      <c r="AB92" s="57">
        <f t="shared" si="3"/>
        <v>6327.489999999998</v>
      </c>
      <c r="AC92"/>
      <c r="AD92"/>
    </row>
    <row r="93" spans="1:30" ht="12.75" customHeight="1">
      <c r="A93" s="61">
        <v>44490</v>
      </c>
      <c r="B93" s="56" t="s">
        <v>108</v>
      </c>
      <c r="C93" s="56" t="s">
        <v>11</v>
      </c>
      <c r="D93" s="56" t="s">
        <v>129</v>
      </c>
      <c r="E93" s="50">
        <v>18</v>
      </c>
      <c r="F93" s="57"/>
      <c r="H93" s="58" t="s">
        <v>38</v>
      </c>
      <c r="I93" s="59"/>
      <c r="J93" s="60"/>
      <c r="K93" s="60"/>
      <c r="L93" s="2"/>
      <c r="M93" s="18"/>
      <c r="N93" s="50"/>
      <c r="O93" s="50"/>
      <c r="P93" s="51"/>
      <c r="Q93" s="57">
        <v>18</v>
      </c>
      <c r="R93" s="57"/>
      <c r="S93" s="57">
        <f t="shared" si="0"/>
        <v>6345.489999999998</v>
      </c>
      <c r="T93" s="52"/>
      <c r="U93" s="59"/>
      <c r="V93" s="59"/>
      <c r="W93" s="57"/>
      <c r="X93" s="52"/>
      <c r="Y93" s="53"/>
      <c r="Z93" s="53"/>
      <c r="AA93" s="52"/>
      <c r="AB93" s="57">
        <f t="shared" si="3"/>
        <v>6345.489999999998</v>
      </c>
      <c r="AC93" s="69"/>
      <c r="AD93"/>
    </row>
    <row r="94" spans="1:30" ht="12.75" customHeight="1">
      <c r="A94" s="61">
        <v>44490</v>
      </c>
      <c r="B94" s="56" t="s">
        <v>108</v>
      </c>
      <c r="C94" s="56" t="s">
        <v>11</v>
      </c>
      <c r="D94" s="56" t="s">
        <v>118</v>
      </c>
      <c r="E94" s="50">
        <v>36</v>
      </c>
      <c r="F94" s="57"/>
      <c r="H94" s="58" t="s">
        <v>38</v>
      </c>
      <c r="I94" s="59"/>
      <c r="J94" s="60"/>
      <c r="K94" s="60"/>
      <c r="L94" s="2"/>
      <c r="M94" s="18"/>
      <c r="N94" s="50"/>
      <c r="O94" s="50"/>
      <c r="P94" s="51"/>
      <c r="Q94" s="57">
        <v>36</v>
      </c>
      <c r="R94" s="57"/>
      <c r="S94" s="57">
        <f t="shared" si="0"/>
        <v>6381.489999999998</v>
      </c>
      <c r="T94" s="52"/>
      <c r="U94" s="59"/>
      <c r="V94" s="59"/>
      <c r="W94" s="57"/>
      <c r="X94" s="52"/>
      <c r="Y94" s="53"/>
      <c r="Z94" s="53"/>
      <c r="AA94" s="52"/>
      <c r="AB94" s="57">
        <f t="shared" si="3"/>
        <v>6381.489999999998</v>
      </c>
      <c r="AC94"/>
      <c r="AD94"/>
    </row>
    <row r="95" spans="1:30" ht="12.75" customHeight="1">
      <c r="A95" s="61">
        <v>44490</v>
      </c>
      <c r="B95" s="56" t="s">
        <v>108</v>
      </c>
      <c r="C95" s="56" t="s">
        <v>11</v>
      </c>
      <c r="D95" s="56" t="s">
        <v>121</v>
      </c>
      <c r="E95" s="50">
        <v>36</v>
      </c>
      <c r="F95" s="57"/>
      <c r="H95" s="58" t="s">
        <v>38</v>
      </c>
      <c r="I95" s="59"/>
      <c r="J95" s="60"/>
      <c r="K95" s="60"/>
      <c r="L95" s="2"/>
      <c r="M95" s="18"/>
      <c r="N95" s="50"/>
      <c r="O95" s="50"/>
      <c r="P95" s="51"/>
      <c r="Q95" s="59">
        <v>36</v>
      </c>
      <c r="R95" s="57"/>
      <c r="S95" s="57">
        <f t="shared" si="0"/>
        <v>6417.489999999998</v>
      </c>
      <c r="T95" s="52"/>
      <c r="U95" s="59"/>
      <c r="V95" s="59"/>
      <c r="W95" s="57">
        <f aca="true" t="shared" si="7" ref="W95:W177">IF((A95&lt;&gt;0),W94+U95-V95,0)</f>
        <v>0</v>
      </c>
      <c r="X95" s="52"/>
      <c r="Y95" s="53"/>
      <c r="Z95" s="53"/>
      <c r="AA95" s="52"/>
      <c r="AB95" s="57">
        <f t="shared" si="3"/>
        <v>6417.489999999998</v>
      </c>
      <c r="AC95"/>
      <c r="AD95"/>
    </row>
    <row r="96" spans="1:30" ht="12.75" customHeight="1">
      <c r="A96" s="61">
        <v>44490</v>
      </c>
      <c r="B96" s="56" t="s">
        <v>108</v>
      </c>
      <c r="C96" s="56" t="s">
        <v>11</v>
      </c>
      <c r="D96" s="56" t="s">
        <v>126</v>
      </c>
      <c r="E96" s="50">
        <v>36</v>
      </c>
      <c r="F96" s="57"/>
      <c r="H96" s="58" t="s">
        <v>38</v>
      </c>
      <c r="I96" s="59"/>
      <c r="J96" s="60"/>
      <c r="K96" s="60"/>
      <c r="L96" s="2"/>
      <c r="M96" s="18"/>
      <c r="N96" s="50"/>
      <c r="O96" s="50"/>
      <c r="P96" s="51"/>
      <c r="Q96" s="59">
        <v>36</v>
      </c>
      <c r="R96" s="57"/>
      <c r="S96" s="57">
        <f t="shared" si="0"/>
        <v>6453.489999999998</v>
      </c>
      <c r="T96" s="52"/>
      <c r="U96" s="59"/>
      <c r="V96" s="59"/>
      <c r="W96" s="57">
        <f t="shared" si="7"/>
        <v>0</v>
      </c>
      <c r="X96" s="52"/>
      <c r="Y96" s="53"/>
      <c r="Z96" s="53"/>
      <c r="AA96" s="52"/>
      <c r="AB96" s="57">
        <f t="shared" si="3"/>
        <v>6453.489999999998</v>
      </c>
      <c r="AC96" s="69"/>
      <c r="AD96"/>
    </row>
    <row r="97" spans="1:30" ht="12.75" customHeight="1">
      <c r="A97" s="61">
        <v>44491</v>
      </c>
      <c r="B97" s="56" t="s">
        <v>108</v>
      </c>
      <c r="C97" s="56" t="s">
        <v>11</v>
      </c>
      <c r="D97" s="56" t="s">
        <v>144</v>
      </c>
      <c r="E97" s="50">
        <v>36</v>
      </c>
      <c r="F97" s="57"/>
      <c r="H97" s="58" t="s">
        <v>49</v>
      </c>
      <c r="I97" s="59"/>
      <c r="J97" s="60"/>
      <c r="K97" s="60"/>
      <c r="L97" s="2"/>
      <c r="M97" s="18"/>
      <c r="N97" s="50"/>
      <c r="O97" s="50"/>
      <c r="P97" s="51"/>
      <c r="Q97" s="59">
        <v>36</v>
      </c>
      <c r="R97" s="57"/>
      <c r="S97" s="57">
        <f t="shared" si="0"/>
        <v>6489.489999999998</v>
      </c>
      <c r="T97" s="52"/>
      <c r="U97" s="59"/>
      <c r="V97" s="59"/>
      <c r="W97" s="57">
        <f t="shared" si="7"/>
        <v>0</v>
      </c>
      <c r="X97" s="52"/>
      <c r="Y97" s="53"/>
      <c r="Z97" s="53"/>
      <c r="AA97" s="52"/>
      <c r="AB97" s="57">
        <f t="shared" si="3"/>
        <v>6489.489999999998</v>
      </c>
      <c r="AC97" s="69"/>
      <c r="AD97"/>
    </row>
    <row r="98" spans="1:30" ht="12.75" customHeight="1">
      <c r="A98" s="61">
        <v>44491</v>
      </c>
      <c r="B98" s="56" t="s">
        <v>108</v>
      </c>
      <c r="C98" s="56" t="s">
        <v>11</v>
      </c>
      <c r="D98" s="56" t="s">
        <v>124</v>
      </c>
      <c r="E98" s="50">
        <v>36</v>
      </c>
      <c r="F98" s="57"/>
      <c r="H98" s="58" t="s">
        <v>38</v>
      </c>
      <c r="I98" s="59"/>
      <c r="J98" s="60"/>
      <c r="K98" s="60"/>
      <c r="L98" s="2"/>
      <c r="M98" s="18"/>
      <c r="N98" s="50"/>
      <c r="O98" s="50"/>
      <c r="P98" s="51"/>
      <c r="Q98" s="59">
        <v>36</v>
      </c>
      <c r="R98" s="57"/>
      <c r="S98" s="57">
        <f t="shared" si="0"/>
        <v>6525.489999999998</v>
      </c>
      <c r="T98" s="52"/>
      <c r="U98" s="59"/>
      <c r="V98" s="59"/>
      <c r="W98" s="57">
        <f t="shared" si="7"/>
        <v>0</v>
      </c>
      <c r="X98" s="52"/>
      <c r="Y98" s="53"/>
      <c r="Z98" s="53"/>
      <c r="AA98" s="52"/>
      <c r="AB98" s="57">
        <f t="shared" si="3"/>
        <v>6525.489999999998</v>
      </c>
      <c r="AC98" s="69"/>
      <c r="AD98"/>
    </row>
    <row r="99" spans="1:30" ht="12.75" customHeight="1">
      <c r="A99" s="61">
        <v>44491</v>
      </c>
      <c r="B99" s="56" t="s">
        <v>108</v>
      </c>
      <c r="C99" s="56" t="s">
        <v>109</v>
      </c>
      <c r="D99" s="56" t="s">
        <v>145</v>
      </c>
      <c r="E99" s="50"/>
      <c r="F99" s="57">
        <v>205</v>
      </c>
      <c r="H99" s="58" t="s">
        <v>38</v>
      </c>
      <c r="I99" s="59"/>
      <c r="J99" s="60"/>
      <c r="K99" s="60"/>
      <c r="L99" s="2"/>
      <c r="M99" s="18"/>
      <c r="N99" s="50"/>
      <c r="O99" s="50"/>
      <c r="P99" s="51"/>
      <c r="Q99" s="57"/>
      <c r="R99" s="57">
        <v>205</v>
      </c>
      <c r="S99" s="57">
        <f t="shared" si="0"/>
        <v>6320.489999999998</v>
      </c>
      <c r="T99" s="52"/>
      <c r="U99" s="59"/>
      <c r="V99" s="59"/>
      <c r="W99" s="57">
        <f t="shared" si="7"/>
        <v>0</v>
      </c>
      <c r="X99" s="52"/>
      <c r="Y99" s="53"/>
      <c r="Z99" s="53"/>
      <c r="AA99" s="52"/>
      <c r="AB99" s="57">
        <f t="shared" si="3"/>
        <v>6320.489999999998</v>
      </c>
      <c r="AC99"/>
      <c r="AD99"/>
    </row>
    <row r="100" spans="1:30" ht="12.75" customHeight="1">
      <c r="A100" s="61">
        <v>44492</v>
      </c>
      <c r="B100" s="56" t="s">
        <v>108</v>
      </c>
      <c r="C100" s="56" t="s">
        <v>11</v>
      </c>
      <c r="D100" s="56" t="s">
        <v>146</v>
      </c>
      <c r="E100" s="50">
        <v>36</v>
      </c>
      <c r="F100" s="57"/>
      <c r="H100" s="58" t="s">
        <v>38</v>
      </c>
      <c r="I100" s="59"/>
      <c r="J100" s="68"/>
      <c r="K100" s="68"/>
      <c r="L100" s="2"/>
      <c r="M100" s="18"/>
      <c r="N100" s="50"/>
      <c r="O100" s="50"/>
      <c r="P100" s="51"/>
      <c r="Q100" s="57">
        <v>36</v>
      </c>
      <c r="R100" s="57"/>
      <c r="S100" s="57">
        <f t="shared" si="0"/>
        <v>6356.489999999998</v>
      </c>
      <c r="T100" s="52"/>
      <c r="U100" s="59"/>
      <c r="V100" s="59"/>
      <c r="W100" s="57">
        <f t="shared" si="7"/>
        <v>0</v>
      </c>
      <c r="X100" s="52"/>
      <c r="Y100" s="53"/>
      <c r="Z100" s="53"/>
      <c r="AA100" s="52"/>
      <c r="AB100" s="57">
        <f t="shared" si="3"/>
        <v>6356.489999999998</v>
      </c>
      <c r="AC100"/>
      <c r="AD100"/>
    </row>
    <row r="101" spans="1:30" ht="12.75" customHeight="1">
      <c r="A101" s="61">
        <v>44493</v>
      </c>
      <c r="B101" s="56" t="s">
        <v>108</v>
      </c>
      <c r="C101" s="56" t="s">
        <v>11</v>
      </c>
      <c r="D101" s="56" t="s">
        <v>111</v>
      </c>
      <c r="E101" s="50">
        <v>36</v>
      </c>
      <c r="F101" s="57"/>
      <c r="H101" s="58" t="s">
        <v>38</v>
      </c>
      <c r="I101" s="59"/>
      <c r="J101" s="60"/>
      <c r="K101" s="60"/>
      <c r="L101" s="2"/>
      <c r="M101" s="18"/>
      <c r="N101" s="50"/>
      <c r="O101" s="50"/>
      <c r="P101" s="51"/>
      <c r="Q101" s="59">
        <v>36</v>
      </c>
      <c r="R101" s="57"/>
      <c r="S101" s="57">
        <f t="shared" si="0"/>
        <v>6392.489999999998</v>
      </c>
      <c r="T101" s="52"/>
      <c r="U101" s="59"/>
      <c r="V101" s="59"/>
      <c r="W101" s="57">
        <f t="shared" si="7"/>
        <v>0</v>
      </c>
      <c r="X101" s="52"/>
      <c r="Y101" s="53"/>
      <c r="Z101" s="53"/>
      <c r="AA101" s="52"/>
      <c r="AB101" s="57">
        <f t="shared" si="3"/>
        <v>6392.489999999998</v>
      </c>
      <c r="AC101"/>
      <c r="AD101"/>
    </row>
    <row r="102" spans="1:30" ht="12.75" customHeight="1">
      <c r="A102" s="61">
        <v>44493</v>
      </c>
      <c r="B102" s="56" t="s">
        <v>108</v>
      </c>
      <c r="C102" s="56" t="s">
        <v>11</v>
      </c>
      <c r="D102" s="56" t="s">
        <v>119</v>
      </c>
      <c r="E102" s="50">
        <v>36</v>
      </c>
      <c r="F102" s="57"/>
      <c r="H102" s="58" t="s">
        <v>38</v>
      </c>
      <c r="I102" s="59"/>
      <c r="J102" s="60"/>
      <c r="K102" s="60"/>
      <c r="L102" s="2"/>
      <c r="M102" s="18"/>
      <c r="N102" s="50"/>
      <c r="O102" s="50"/>
      <c r="P102" s="51"/>
      <c r="Q102" s="57">
        <v>36</v>
      </c>
      <c r="R102" s="57"/>
      <c r="S102" s="57">
        <f t="shared" si="0"/>
        <v>6428.489999999998</v>
      </c>
      <c r="T102" s="52"/>
      <c r="U102" s="59"/>
      <c r="V102" s="59"/>
      <c r="W102" s="57">
        <f t="shared" si="7"/>
        <v>0</v>
      </c>
      <c r="X102" s="52"/>
      <c r="Y102" s="53"/>
      <c r="Z102" s="53"/>
      <c r="AA102" s="52"/>
      <c r="AB102" s="57">
        <f t="shared" si="3"/>
        <v>6428.489999999998</v>
      </c>
      <c r="AC102" s="69"/>
      <c r="AD102"/>
    </row>
    <row r="103" spans="1:30" ht="12.75" customHeight="1">
      <c r="A103" s="61">
        <v>44496</v>
      </c>
      <c r="B103" s="56" t="s">
        <v>108</v>
      </c>
      <c r="C103" s="56" t="s">
        <v>11</v>
      </c>
      <c r="D103" s="56" t="s">
        <v>147</v>
      </c>
      <c r="E103" s="50">
        <v>18</v>
      </c>
      <c r="F103" s="57"/>
      <c r="H103" s="58" t="s">
        <v>49</v>
      </c>
      <c r="I103" s="59"/>
      <c r="J103" s="60"/>
      <c r="K103" s="60"/>
      <c r="L103" s="2"/>
      <c r="M103" s="18"/>
      <c r="N103" s="50"/>
      <c r="O103" s="50"/>
      <c r="P103" s="51"/>
      <c r="Q103" s="57">
        <v>18</v>
      </c>
      <c r="R103" s="57"/>
      <c r="S103" s="57">
        <f t="shared" si="0"/>
        <v>6446.489999999998</v>
      </c>
      <c r="T103" s="52"/>
      <c r="U103" s="59"/>
      <c r="V103" s="59"/>
      <c r="W103" s="57">
        <f t="shared" si="7"/>
        <v>0</v>
      </c>
      <c r="X103" s="52"/>
      <c r="Y103" s="53"/>
      <c r="Z103" s="53"/>
      <c r="AA103" s="52"/>
      <c r="AB103" s="57">
        <f t="shared" si="3"/>
        <v>6446.489999999998</v>
      </c>
      <c r="AC103" s="69"/>
      <c r="AD103"/>
    </row>
    <row r="104" spans="1:30" ht="12.75" customHeight="1">
      <c r="A104" s="61">
        <v>44497</v>
      </c>
      <c r="B104" s="56" t="s">
        <v>108</v>
      </c>
      <c r="C104" s="56" t="s">
        <v>11</v>
      </c>
      <c r="D104" s="56" t="s">
        <v>122</v>
      </c>
      <c r="E104" s="50">
        <v>18</v>
      </c>
      <c r="F104" s="57"/>
      <c r="H104" s="58" t="s">
        <v>38</v>
      </c>
      <c r="I104" s="59"/>
      <c r="J104" s="60"/>
      <c r="K104" s="60"/>
      <c r="L104" s="2"/>
      <c r="M104" s="18"/>
      <c r="N104" s="50"/>
      <c r="O104" s="50"/>
      <c r="P104" s="51"/>
      <c r="Q104" s="57">
        <v>18</v>
      </c>
      <c r="R104" s="57"/>
      <c r="S104" s="57">
        <f t="shared" si="0"/>
        <v>6464.489999999998</v>
      </c>
      <c r="T104" s="52"/>
      <c r="U104" s="59"/>
      <c r="V104" s="59"/>
      <c r="W104" s="57">
        <f t="shared" si="7"/>
        <v>0</v>
      </c>
      <c r="X104" s="52"/>
      <c r="Y104" s="53"/>
      <c r="Z104" s="53"/>
      <c r="AA104" s="52"/>
      <c r="AB104" s="57">
        <f t="shared" si="3"/>
        <v>6464.489999999998</v>
      </c>
      <c r="AC104"/>
      <c r="AD104"/>
    </row>
    <row r="105" spans="1:30" ht="12.75" customHeight="1">
      <c r="A105" s="61">
        <v>44502</v>
      </c>
      <c r="B105" s="56" t="s">
        <v>35</v>
      </c>
      <c r="C105" s="56" t="s">
        <v>36</v>
      </c>
      <c r="D105" s="56" t="s">
        <v>134</v>
      </c>
      <c r="E105" s="50">
        <v>40</v>
      </c>
      <c r="F105" s="57"/>
      <c r="H105" s="58" t="s">
        <v>38</v>
      </c>
      <c r="I105" s="59"/>
      <c r="J105" s="60"/>
      <c r="K105" s="60"/>
      <c r="L105" s="2"/>
      <c r="M105" s="18"/>
      <c r="N105" s="50"/>
      <c r="O105" s="50"/>
      <c r="P105" s="51"/>
      <c r="Q105" s="57">
        <v>40</v>
      </c>
      <c r="R105" s="57"/>
      <c r="S105" s="57">
        <f t="shared" si="0"/>
        <v>6504.489999999998</v>
      </c>
      <c r="T105" s="52"/>
      <c r="U105" s="59"/>
      <c r="V105" s="59"/>
      <c r="W105" s="57">
        <f t="shared" si="7"/>
        <v>0</v>
      </c>
      <c r="X105" s="52"/>
      <c r="Y105" s="53"/>
      <c r="Z105" s="53"/>
      <c r="AA105" s="52"/>
      <c r="AB105" s="57">
        <f t="shared" si="3"/>
        <v>6504.489999999998</v>
      </c>
      <c r="AC105"/>
      <c r="AD105"/>
    </row>
    <row r="106" spans="1:30" ht="12.75" customHeight="1">
      <c r="A106" s="61">
        <v>44506</v>
      </c>
      <c r="B106" s="56" t="s">
        <v>108</v>
      </c>
      <c r="C106" s="56" t="s">
        <v>148</v>
      </c>
      <c r="D106" s="56" t="s">
        <v>145</v>
      </c>
      <c r="E106" s="50"/>
      <c r="F106" s="57">
        <v>820</v>
      </c>
      <c r="H106" s="58" t="s">
        <v>49</v>
      </c>
      <c r="I106" s="59"/>
      <c r="J106" s="60"/>
      <c r="K106" s="60"/>
      <c r="L106" s="2" t="s">
        <v>149</v>
      </c>
      <c r="M106" s="18"/>
      <c r="N106" s="50"/>
      <c r="O106" s="50"/>
      <c r="P106" s="51"/>
      <c r="Q106" s="57"/>
      <c r="R106" s="57">
        <v>820</v>
      </c>
      <c r="S106" s="57">
        <f t="shared" si="0"/>
        <v>5684.489999999998</v>
      </c>
      <c r="T106" s="52"/>
      <c r="U106" s="59"/>
      <c r="V106" s="59"/>
      <c r="W106" s="57">
        <f t="shared" si="7"/>
        <v>0</v>
      </c>
      <c r="X106" s="52"/>
      <c r="Y106" s="53"/>
      <c r="Z106" s="53"/>
      <c r="AA106" s="52"/>
      <c r="AB106" s="57">
        <f t="shared" si="3"/>
        <v>5684.489999999998</v>
      </c>
      <c r="AC106"/>
      <c r="AD106"/>
    </row>
    <row r="107" spans="1:30" ht="12.75" customHeight="1">
      <c r="A107" s="61">
        <v>44506</v>
      </c>
      <c r="B107" s="56" t="s">
        <v>108</v>
      </c>
      <c r="C107" s="56" t="s">
        <v>150</v>
      </c>
      <c r="D107" s="56" t="s">
        <v>151</v>
      </c>
      <c r="E107" s="50"/>
      <c r="F107" s="57">
        <v>100</v>
      </c>
      <c r="H107" s="58" t="s">
        <v>49</v>
      </c>
      <c r="I107" s="59"/>
      <c r="J107" s="60"/>
      <c r="K107" s="60"/>
      <c r="L107" s="2" t="s">
        <v>152</v>
      </c>
      <c r="M107" s="18"/>
      <c r="N107" s="50"/>
      <c r="O107" s="50"/>
      <c r="P107" s="51"/>
      <c r="Q107" s="57"/>
      <c r="R107" s="57"/>
      <c r="S107" s="57">
        <f t="shared" si="0"/>
        <v>5684.489999999998</v>
      </c>
      <c r="T107" s="52"/>
      <c r="U107" s="59"/>
      <c r="V107" s="59"/>
      <c r="W107" s="57">
        <f t="shared" si="7"/>
        <v>0</v>
      </c>
      <c r="X107" s="52"/>
      <c r="Y107" s="53"/>
      <c r="Z107" s="53"/>
      <c r="AA107" s="52"/>
      <c r="AB107" s="57">
        <f t="shared" si="3"/>
        <v>5684.489999999998</v>
      </c>
      <c r="AC107"/>
      <c r="AD107"/>
    </row>
    <row r="108" spans="1:30" ht="12.75" customHeight="1">
      <c r="A108" s="61">
        <v>44506</v>
      </c>
      <c r="B108" s="56" t="s">
        <v>71</v>
      </c>
      <c r="C108" s="56" t="s">
        <v>153</v>
      </c>
      <c r="D108" s="56" t="s">
        <v>154</v>
      </c>
      <c r="E108" s="50"/>
      <c r="F108" s="57">
        <v>50</v>
      </c>
      <c r="H108" s="58" t="s">
        <v>49</v>
      </c>
      <c r="I108" s="59"/>
      <c r="J108" s="60"/>
      <c r="K108" s="60"/>
      <c r="L108" s="2" t="s">
        <v>155</v>
      </c>
      <c r="M108" s="18"/>
      <c r="N108" s="50"/>
      <c r="O108" s="50"/>
      <c r="P108" s="51"/>
      <c r="Q108" s="57"/>
      <c r="R108" s="57">
        <v>50</v>
      </c>
      <c r="S108" s="57">
        <f t="shared" si="0"/>
        <v>5634.489999999998</v>
      </c>
      <c r="T108" s="52"/>
      <c r="U108" s="59"/>
      <c r="V108" s="59"/>
      <c r="W108" s="57">
        <f t="shared" si="7"/>
        <v>0</v>
      </c>
      <c r="X108" s="52"/>
      <c r="Y108" s="53"/>
      <c r="Z108" s="53"/>
      <c r="AA108" s="52"/>
      <c r="AB108" s="57">
        <f t="shared" si="3"/>
        <v>5634.489999999998</v>
      </c>
      <c r="AC108"/>
      <c r="AD108"/>
    </row>
    <row r="109" spans="1:30" ht="12.75" customHeight="1">
      <c r="A109" s="61">
        <v>44526</v>
      </c>
      <c r="B109" s="56" t="s">
        <v>156</v>
      </c>
      <c r="C109" s="56" t="s">
        <v>157</v>
      </c>
      <c r="D109" s="56" t="s">
        <v>158</v>
      </c>
      <c r="E109" s="50"/>
      <c r="F109" s="57">
        <v>8.2</v>
      </c>
      <c r="H109" s="58" t="s">
        <v>31</v>
      </c>
      <c r="I109" s="59"/>
      <c r="J109" s="60"/>
      <c r="K109" s="60"/>
      <c r="L109" s="2"/>
      <c r="M109" s="18"/>
      <c r="N109" s="50"/>
      <c r="O109" s="50"/>
      <c r="P109" s="51"/>
      <c r="Q109" s="57"/>
      <c r="R109" s="57">
        <v>8.2</v>
      </c>
      <c r="S109" s="57">
        <f t="shared" si="0"/>
        <v>5626.289999999998</v>
      </c>
      <c r="T109" s="52"/>
      <c r="U109" s="59"/>
      <c r="V109" s="59"/>
      <c r="W109" s="57">
        <f t="shared" si="7"/>
        <v>0</v>
      </c>
      <c r="X109" s="52"/>
      <c r="Y109" s="53"/>
      <c r="Z109" s="53"/>
      <c r="AA109" s="52"/>
      <c r="AB109" s="57">
        <f t="shared" si="3"/>
        <v>5626.289999999998</v>
      </c>
      <c r="AC109"/>
      <c r="AD109"/>
    </row>
    <row r="110" spans="1:30" ht="12.75" customHeight="1">
      <c r="A110" s="61">
        <v>44529</v>
      </c>
      <c r="B110" s="56" t="s">
        <v>35</v>
      </c>
      <c r="C110" s="56" t="s">
        <v>36</v>
      </c>
      <c r="D110" s="56" t="s">
        <v>159</v>
      </c>
      <c r="E110" s="50">
        <v>37</v>
      </c>
      <c r="F110" s="57"/>
      <c r="H110" s="58" t="s">
        <v>38</v>
      </c>
      <c r="I110" s="59"/>
      <c r="J110" s="60"/>
      <c r="K110" s="60"/>
      <c r="L110" s="2"/>
      <c r="M110" s="18"/>
      <c r="N110" s="50"/>
      <c r="O110" s="50"/>
      <c r="P110" s="51"/>
      <c r="Q110" s="57">
        <v>37</v>
      </c>
      <c r="R110" s="57"/>
      <c r="S110" s="57">
        <f t="shared" si="0"/>
        <v>5663.289999999998</v>
      </c>
      <c r="T110" s="52"/>
      <c r="U110" s="59"/>
      <c r="V110" s="59"/>
      <c r="W110" s="57">
        <f t="shared" si="7"/>
        <v>0</v>
      </c>
      <c r="X110" s="52"/>
      <c r="Y110" s="53"/>
      <c r="Z110" s="53"/>
      <c r="AA110" s="52"/>
      <c r="AB110" s="57">
        <f t="shared" si="3"/>
        <v>5663.289999999998</v>
      </c>
      <c r="AC110"/>
      <c r="AD110"/>
    </row>
    <row r="111" spans="1:30" ht="12.75" customHeight="1">
      <c r="A111" s="61">
        <v>44529</v>
      </c>
      <c r="B111" s="56" t="s">
        <v>160</v>
      </c>
      <c r="C111" s="56" t="s">
        <v>161</v>
      </c>
      <c r="D111" s="56" t="s">
        <v>162</v>
      </c>
      <c r="E111" s="50"/>
      <c r="F111" s="57">
        <v>5.1</v>
      </c>
      <c r="G111" s="2" t="s">
        <v>163</v>
      </c>
      <c r="H111" s="58" t="s">
        <v>31</v>
      </c>
      <c r="I111" s="59"/>
      <c r="J111" s="60"/>
      <c r="K111" s="60"/>
      <c r="L111" s="2"/>
      <c r="M111" s="18"/>
      <c r="N111" s="50"/>
      <c r="O111" s="50"/>
      <c r="P111" s="51"/>
      <c r="Q111" s="57"/>
      <c r="R111" s="57">
        <v>5.1</v>
      </c>
      <c r="S111" s="57">
        <f t="shared" si="0"/>
        <v>5658.189999999998</v>
      </c>
      <c r="T111" s="52"/>
      <c r="U111" s="59"/>
      <c r="V111" s="59"/>
      <c r="W111" s="57">
        <f t="shared" si="7"/>
        <v>0</v>
      </c>
      <c r="X111" s="52"/>
      <c r="Y111" s="53"/>
      <c r="Z111" s="53"/>
      <c r="AA111" s="52"/>
      <c r="AB111" s="57">
        <f t="shared" si="3"/>
        <v>5658.189999999998</v>
      </c>
      <c r="AC111"/>
      <c r="AD111"/>
    </row>
    <row r="112" spans="1:30" ht="12.75" customHeight="1">
      <c r="A112" s="61">
        <v>44531</v>
      </c>
      <c r="B112" s="56" t="s">
        <v>35</v>
      </c>
      <c r="C112" s="56" t="s">
        <v>164</v>
      </c>
      <c r="D112" s="56" t="s">
        <v>113</v>
      </c>
      <c r="E112" s="50">
        <v>40</v>
      </c>
      <c r="F112" s="57"/>
      <c r="H112" s="58" t="s">
        <v>38</v>
      </c>
      <c r="I112" s="59"/>
      <c r="J112" s="60"/>
      <c r="K112" s="60"/>
      <c r="L112" s="2"/>
      <c r="M112" s="18"/>
      <c r="N112" s="50"/>
      <c r="O112" s="50"/>
      <c r="P112" s="51"/>
      <c r="Q112" s="59">
        <v>40</v>
      </c>
      <c r="R112" s="57"/>
      <c r="S112" s="57">
        <f t="shared" si="0"/>
        <v>5698.189999999998</v>
      </c>
      <c r="T112" s="52"/>
      <c r="U112" s="59"/>
      <c r="V112" s="59"/>
      <c r="W112" s="57">
        <f t="shared" si="7"/>
        <v>0</v>
      </c>
      <c r="X112" s="52"/>
      <c r="Y112" s="53"/>
      <c r="Z112" s="53"/>
      <c r="AA112" s="52"/>
      <c r="AB112" s="57">
        <f t="shared" si="3"/>
        <v>5698.189999999998</v>
      </c>
      <c r="AC112"/>
      <c r="AD112"/>
    </row>
    <row r="113" spans="1:30" ht="12.75" customHeight="1">
      <c r="A113" s="61"/>
      <c r="B113" s="56"/>
      <c r="C113" s="56"/>
      <c r="D113" s="56"/>
      <c r="E113" s="50"/>
      <c r="F113" s="57"/>
      <c r="H113" s="58"/>
      <c r="I113" s="59"/>
      <c r="J113" s="60"/>
      <c r="K113" s="60"/>
      <c r="L113" s="2"/>
      <c r="M113" s="18"/>
      <c r="N113" s="50"/>
      <c r="O113" s="50"/>
      <c r="P113" s="51"/>
      <c r="Q113" s="59"/>
      <c r="R113" s="57"/>
      <c r="S113" s="57">
        <f t="shared" si="0"/>
        <v>0</v>
      </c>
      <c r="T113" s="52"/>
      <c r="U113" s="59"/>
      <c r="V113" s="59"/>
      <c r="W113" s="57">
        <f t="shared" si="7"/>
        <v>0</v>
      </c>
      <c r="X113" s="52"/>
      <c r="Y113" s="53"/>
      <c r="Z113" s="53"/>
      <c r="AA113" s="52"/>
      <c r="AB113" s="57">
        <f t="shared" si="3"/>
        <v>0</v>
      </c>
      <c r="AC113"/>
      <c r="AD113"/>
    </row>
    <row r="114" spans="1:30" ht="12.75" customHeight="1">
      <c r="A114" s="61"/>
      <c r="B114" s="56"/>
      <c r="C114" s="56"/>
      <c r="D114" s="56"/>
      <c r="E114" s="50"/>
      <c r="F114" s="57"/>
      <c r="H114" s="58"/>
      <c r="I114" s="59"/>
      <c r="J114" s="60"/>
      <c r="K114" s="60"/>
      <c r="L114" s="2"/>
      <c r="M114" s="18"/>
      <c r="N114" s="50"/>
      <c r="O114" s="50"/>
      <c r="P114" s="51"/>
      <c r="Q114" s="59"/>
      <c r="R114" s="57"/>
      <c r="S114" s="57">
        <f t="shared" si="0"/>
        <v>0</v>
      </c>
      <c r="T114" s="52"/>
      <c r="U114" s="59"/>
      <c r="V114" s="59"/>
      <c r="W114" s="57">
        <f t="shared" si="7"/>
        <v>0</v>
      </c>
      <c r="X114" s="52"/>
      <c r="Y114" s="53"/>
      <c r="Z114" s="53"/>
      <c r="AA114" s="52"/>
      <c r="AB114" s="57">
        <f t="shared" si="3"/>
        <v>0</v>
      </c>
      <c r="AC114"/>
      <c r="AD114"/>
    </row>
    <row r="115" spans="1:30" ht="12.75" customHeight="1">
      <c r="A115" s="61"/>
      <c r="B115" s="56"/>
      <c r="C115" s="56"/>
      <c r="D115" s="56"/>
      <c r="E115" s="50"/>
      <c r="F115" s="57"/>
      <c r="H115" s="58"/>
      <c r="I115" s="59"/>
      <c r="J115" s="60"/>
      <c r="K115" s="60"/>
      <c r="L115" s="2"/>
      <c r="M115" s="18"/>
      <c r="N115" s="50"/>
      <c r="O115" s="50"/>
      <c r="P115" s="51"/>
      <c r="Q115" s="59"/>
      <c r="R115" s="57"/>
      <c r="S115" s="57">
        <f t="shared" si="0"/>
        <v>0</v>
      </c>
      <c r="T115" s="52"/>
      <c r="U115" s="59"/>
      <c r="V115" s="59"/>
      <c r="W115" s="57">
        <f t="shared" si="7"/>
        <v>0</v>
      </c>
      <c r="X115" s="52"/>
      <c r="Y115" s="53"/>
      <c r="Z115" s="53"/>
      <c r="AA115" s="52"/>
      <c r="AB115" s="57">
        <f t="shared" si="3"/>
        <v>0</v>
      </c>
      <c r="AC115"/>
      <c r="AD115"/>
    </row>
    <row r="116" spans="1:30" ht="13.5" customHeight="1">
      <c r="A116" s="61"/>
      <c r="B116" s="56"/>
      <c r="C116" s="56"/>
      <c r="D116" s="56"/>
      <c r="E116" s="50"/>
      <c r="F116" s="57"/>
      <c r="H116" s="58"/>
      <c r="I116" s="59"/>
      <c r="J116" s="68"/>
      <c r="K116" s="68"/>
      <c r="L116" s="2"/>
      <c r="M116" s="18"/>
      <c r="N116" s="50"/>
      <c r="O116" s="50"/>
      <c r="P116" s="51"/>
      <c r="Q116" s="59"/>
      <c r="R116" s="57"/>
      <c r="S116" s="57">
        <f t="shared" si="0"/>
        <v>0</v>
      </c>
      <c r="T116" s="52"/>
      <c r="U116" s="59"/>
      <c r="V116" s="59"/>
      <c r="W116" s="57">
        <f t="shared" si="7"/>
        <v>0</v>
      </c>
      <c r="X116" s="52"/>
      <c r="Y116" s="53"/>
      <c r="Z116" s="53"/>
      <c r="AA116" s="52"/>
      <c r="AB116" s="57">
        <f t="shared" si="3"/>
        <v>0</v>
      </c>
      <c r="AC116"/>
      <c r="AD116"/>
    </row>
    <row r="117" spans="1:30" ht="12.75" customHeight="1">
      <c r="A117" s="61"/>
      <c r="B117" s="56"/>
      <c r="C117" s="56"/>
      <c r="D117" s="56"/>
      <c r="E117" s="50"/>
      <c r="F117" s="57"/>
      <c r="H117" s="58"/>
      <c r="I117" s="59"/>
      <c r="J117" s="60"/>
      <c r="K117" s="60"/>
      <c r="L117" s="2"/>
      <c r="M117" s="18"/>
      <c r="N117" s="50"/>
      <c r="O117" s="50"/>
      <c r="P117" s="51"/>
      <c r="Q117" s="59"/>
      <c r="R117" s="57"/>
      <c r="S117" s="57">
        <f t="shared" si="0"/>
        <v>0</v>
      </c>
      <c r="T117" s="52"/>
      <c r="U117" s="59"/>
      <c r="V117" s="59"/>
      <c r="W117" s="57">
        <f t="shared" si="7"/>
        <v>0</v>
      </c>
      <c r="X117" s="52"/>
      <c r="Y117" s="53"/>
      <c r="Z117" s="53"/>
      <c r="AA117" s="52"/>
      <c r="AB117" s="57">
        <f t="shared" si="3"/>
        <v>0</v>
      </c>
      <c r="AC117"/>
      <c r="AD117"/>
    </row>
    <row r="118" spans="1:30" ht="12.75" customHeight="1">
      <c r="A118" s="61"/>
      <c r="B118" s="56"/>
      <c r="C118" s="56"/>
      <c r="D118" s="56"/>
      <c r="E118" s="50"/>
      <c r="F118" s="57"/>
      <c r="H118" s="58"/>
      <c r="I118" s="59"/>
      <c r="J118" s="60"/>
      <c r="K118" s="60"/>
      <c r="L118" s="2"/>
      <c r="M118" s="18"/>
      <c r="N118" s="50"/>
      <c r="O118" s="50"/>
      <c r="P118" s="51"/>
      <c r="Q118" s="57"/>
      <c r="R118" s="57"/>
      <c r="S118" s="57">
        <f t="shared" si="0"/>
        <v>0</v>
      </c>
      <c r="T118" s="52"/>
      <c r="U118" s="59"/>
      <c r="V118" s="59"/>
      <c r="W118" s="57">
        <f t="shared" si="7"/>
        <v>0</v>
      </c>
      <c r="X118" s="52"/>
      <c r="Y118" s="53"/>
      <c r="Z118" s="53"/>
      <c r="AA118" s="52"/>
      <c r="AB118" s="57">
        <f t="shared" si="3"/>
        <v>0</v>
      </c>
      <c r="AC118"/>
      <c r="AD118"/>
    </row>
    <row r="119" spans="1:30" ht="12.75" customHeight="1">
      <c r="A119" s="61"/>
      <c r="B119" s="56"/>
      <c r="C119" s="56"/>
      <c r="D119" s="56"/>
      <c r="E119" s="50"/>
      <c r="F119" s="57"/>
      <c r="H119" s="58"/>
      <c r="I119" s="59"/>
      <c r="J119" s="68"/>
      <c r="K119" s="68"/>
      <c r="L119" s="2"/>
      <c r="M119" s="18"/>
      <c r="N119" s="50"/>
      <c r="O119" s="50"/>
      <c r="P119" s="51"/>
      <c r="Q119" s="57"/>
      <c r="R119" s="57"/>
      <c r="S119" s="57">
        <f t="shared" si="0"/>
        <v>0</v>
      </c>
      <c r="T119" s="52"/>
      <c r="U119" s="59"/>
      <c r="V119" s="59"/>
      <c r="W119" s="57">
        <f t="shared" si="7"/>
        <v>0</v>
      </c>
      <c r="X119" s="52"/>
      <c r="Y119" s="53"/>
      <c r="Z119" s="53"/>
      <c r="AA119" s="52"/>
      <c r="AB119" s="57">
        <f t="shared" si="3"/>
        <v>0</v>
      </c>
      <c r="AC119"/>
      <c r="AD119"/>
    </row>
    <row r="120" spans="1:30" ht="12.75" customHeight="1">
      <c r="A120" s="61"/>
      <c r="B120" s="56"/>
      <c r="C120" s="56"/>
      <c r="D120" s="56"/>
      <c r="E120" s="50"/>
      <c r="F120" s="57"/>
      <c r="G120" s="70"/>
      <c r="H120" s="58"/>
      <c r="I120" s="59"/>
      <c r="J120" s="60"/>
      <c r="K120" s="60"/>
      <c r="L120" s="2"/>
      <c r="M120" s="71"/>
      <c r="N120" s="50"/>
      <c r="O120" s="50"/>
      <c r="P120" s="51"/>
      <c r="Q120" s="57"/>
      <c r="R120" s="57"/>
      <c r="S120" s="57">
        <f t="shared" si="0"/>
        <v>0</v>
      </c>
      <c r="T120" s="52"/>
      <c r="U120" s="59"/>
      <c r="V120" s="59"/>
      <c r="W120" s="57">
        <f t="shared" si="7"/>
        <v>0</v>
      </c>
      <c r="X120" s="52"/>
      <c r="Y120" s="53"/>
      <c r="Z120" s="53"/>
      <c r="AA120" s="52"/>
      <c r="AB120" s="57">
        <f t="shared" si="3"/>
        <v>0</v>
      </c>
      <c r="AC120"/>
      <c r="AD120"/>
    </row>
    <row r="121" spans="1:30" ht="12.75" customHeight="1">
      <c r="A121" s="61"/>
      <c r="B121" s="56"/>
      <c r="C121" s="56"/>
      <c r="D121" s="56"/>
      <c r="E121" s="50"/>
      <c r="F121" s="57"/>
      <c r="H121" s="58"/>
      <c r="I121" s="59"/>
      <c r="J121" s="60"/>
      <c r="K121" s="60"/>
      <c r="L121" s="2"/>
      <c r="M121" s="18"/>
      <c r="N121" s="50"/>
      <c r="O121" s="50"/>
      <c r="P121" s="51"/>
      <c r="Q121" s="57"/>
      <c r="R121" s="57"/>
      <c r="S121" s="57">
        <f t="shared" si="0"/>
        <v>0</v>
      </c>
      <c r="T121" s="52"/>
      <c r="U121" s="59"/>
      <c r="V121" s="59"/>
      <c r="W121" s="57">
        <f t="shared" si="7"/>
        <v>0</v>
      </c>
      <c r="X121" s="52"/>
      <c r="Y121" s="53"/>
      <c r="Z121" s="53"/>
      <c r="AA121" s="52"/>
      <c r="AB121" s="57">
        <f t="shared" si="3"/>
        <v>0</v>
      </c>
      <c r="AC121"/>
      <c r="AD121"/>
    </row>
    <row r="122" spans="1:30" ht="12.75" customHeight="1">
      <c r="A122" s="61"/>
      <c r="B122" s="56"/>
      <c r="C122" s="56"/>
      <c r="D122" s="56"/>
      <c r="E122" s="50"/>
      <c r="F122" s="57"/>
      <c r="H122" s="58"/>
      <c r="I122" s="59"/>
      <c r="J122" s="60"/>
      <c r="K122" s="60"/>
      <c r="L122" s="2"/>
      <c r="M122" s="18"/>
      <c r="N122" s="50"/>
      <c r="O122" s="50"/>
      <c r="P122" s="51"/>
      <c r="Q122" s="57"/>
      <c r="R122" s="57"/>
      <c r="S122" s="57">
        <f t="shared" si="0"/>
        <v>0</v>
      </c>
      <c r="T122" s="52"/>
      <c r="U122" s="59"/>
      <c r="V122" s="59"/>
      <c r="W122" s="57">
        <f t="shared" si="7"/>
        <v>0</v>
      </c>
      <c r="X122" s="52"/>
      <c r="Y122" s="53"/>
      <c r="Z122" s="53"/>
      <c r="AA122" s="52"/>
      <c r="AB122" s="57">
        <f t="shared" si="3"/>
        <v>0</v>
      </c>
      <c r="AC122"/>
      <c r="AD122"/>
    </row>
    <row r="123" spans="1:30" ht="12.75" customHeight="1">
      <c r="A123" s="61"/>
      <c r="B123" s="56"/>
      <c r="D123" s="56"/>
      <c r="E123" s="50"/>
      <c r="F123" s="72"/>
      <c r="G123" s="73"/>
      <c r="H123" s="58"/>
      <c r="I123" s="59"/>
      <c r="J123" s="60"/>
      <c r="K123" s="60"/>
      <c r="L123" s="2"/>
      <c r="M123" s="71"/>
      <c r="N123" s="50"/>
      <c r="O123" s="50"/>
      <c r="P123" s="51"/>
      <c r="Q123" s="74"/>
      <c r="R123" s="72"/>
      <c r="S123" s="57">
        <f t="shared" si="0"/>
        <v>0</v>
      </c>
      <c r="T123" s="52"/>
      <c r="U123" s="59"/>
      <c r="V123" s="59"/>
      <c r="W123" s="57">
        <f t="shared" si="7"/>
        <v>0</v>
      </c>
      <c r="X123" s="52"/>
      <c r="Y123" s="53"/>
      <c r="Z123" s="53"/>
      <c r="AA123" s="52"/>
      <c r="AB123" s="57">
        <f t="shared" si="3"/>
        <v>0</v>
      </c>
      <c r="AC123"/>
      <c r="AD123"/>
    </row>
    <row r="124" spans="1:30" ht="12.75" customHeight="1">
      <c r="A124" s="61"/>
      <c r="B124" s="56"/>
      <c r="D124" s="56"/>
      <c r="E124" s="50"/>
      <c r="F124" s="74"/>
      <c r="G124" s="3"/>
      <c r="H124" s="58"/>
      <c r="I124" s="59"/>
      <c r="J124" s="68"/>
      <c r="K124" s="68"/>
      <c r="L124" s="2"/>
      <c r="M124" s="71"/>
      <c r="N124" s="50"/>
      <c r="O124" s="50"/>
      <c r="P124" s="51"/>
      <c r="Q124" s="72"/>
      <c r="R124" s="74"/>
      <c r="S124" s="57">
        <f t="shared" si="0"/>
        <v>0</v>
      </c>
      <c r="T124" s="52"/>
      <c r="U124" s="59"/>
      <c r="V124" s="59"/>
      <c r="W124" s="57">
        <f t="shared" si="7"/>
        <v>0</v>
      </c>
      <c r="X124" s="52"/>
      <c r="Y124" s="53"/>
      <c r="Z124" s="53"/>
      <c r="AA124" s="52"/>
      <c r="AB124" s="57">
        <f t="shared" si="3"/>
        <v>0</v>
      </c>
      <c r="AC124"/>
      <c r="AD124"/>
    </row>
    <row r="125" spans="1:30" ht="12.75" customHeight="1">
      <c r="A125" s="61"/>
      <c r="B125" s="56"/>
      <c r="D125" s="56"/>
      <c r="E125" s="50"/>
      <c r="F125" s="74"/>
      <c r="G125" s="3"/>
      <c r="I125" s="59"/>
      <c r="J125" s="60"/>
      <c r="K125" s="60"/>
      <c r="L125" s="2"/>
      <c r="M125" s="71"/>
      <c r="N125" s="50"/>
      <c r="O125" s="50"/>
      <c r="P125" s="51"/>
      <c r="Q125" s="74"/>
      <c r="R125" s="74"/>
      <c r="S125" s="57">
        <f t="shared" si="0"/>
        <v>0</v>
      </c>
      <c r="T125" s="52"/>
      <c r="U125" s="59"/>
      <c r="V125" s="59"/>
      <c r="W125" s="57">
        <f t="shared" si="7"/>
        <v>0</v>
      </c>
      <c r="X125" s="52"/>
      <c r="Y125" s="53"/>
      <c r="Z125" s="53"/>
      <c r="AA125" s="52"/>
      <c r="AB125" s="57">
        <f t="shared" si="3"/>
        <v>0</v>
      </c>
      <c r="AC125"/>
      <c r="AD125"/>
    </row>
    <row r="126" spans="1:30" ht="12.75" customHeight="1">
      <c r="A126" s="61"/>
      <c r="B126" s="56"/>
      <c r="D126" s="56"/>
      <c r="E126" s="50"/>
      <c r="F126" s="74"/>
      <c r="G126" s="3"/>
      <c r="H126" s="59"/>
      <c r="I126" s="59"/>
      <c r="J126" s="60"/>
      <c r="K126" s="60"/>
      <c r="L126" s="2"/>
      <c r="M126" s="71"/>
      <c r="N126" s="50"/>
      <c r="O126" s="50"/>
      <c r="P126" s="51"/>
      <c r="Q126" s="74"/>
      <c r="R126" s="74"/>
      <c r="S126" s="57">
        <f t="shared" si="0"/>
        <v>0</v>
      </c>
      <c r="T126" s="52"/>
      <c r="U126" s="59"/>
      <c r="V126" s="59"/>
      <c r="W126" s="57">
        <f t="shared" si="7"/>
        <v>0</v>
      </c>
      <c r="X126" s="52"/>
      <c r="Y126" s="53"/>
      <c r="Z126" s="53"/>
      <c r="AA126" s="52"/>
      <c r="AB126" s="57">
        <f t="shared" si="3"/>
        <v>0</v>
      </c>
      <c r="AC126"/>
      <c r="AD126"/>
    </row>
    <row r="127" spans="1:30" ht="12.75" customHeight="1">
      <c r="A127" s="61"/>
      <c r="B127" s="56"/>
      <c r="D127" s="56"/>
      <c r="E127" s="50"/>
      <c r="F127" s="74"/>
      <c r="G127" s="3"/>
      <c r="H127" s="59"/>
      <c r="I127" s="59"/>
      <c r="J127" s="68"/>
      <c r="K127" s="68"/>
      <c r="L127" s="2"/>
      <c r="M127" s="71"/>
      <c r="N127" s="50"/>
      <c r="O127" s="50"/>
      <c r="P127" s="51"/>
      <c r="Q127" s="74"/>
      <c r="R127" s="74"/>
      <c r="S127" s="57">
        <f t="shared" si="0"/>
        <v>0</v>
      </c>
      <c r="T127" s="52"/>
      <c r="U127" s="59"/>
      <c r="V127" s="59"/>
      <c r="W127" s="57">
        <f t="shared" si="7"/>
        <v>0</v>
      </c>
      <c r="X127" s="52"/>
      <c r="Y127" s="53"/>
      <c r="Z127" s="53"/>
      <c r="AA127" s="52"/>
      <c r="AB127" s="57">
        <f t="shared" si="3"/>
        <v>0</v>
      </c>
      <c r="AC127"/>
      <c r="AD127"/>
    </row>
    <row r="128" spans="1:30" ht="12.75" customHeight="1">
      <c r="A128" s="61"/>
      <c r="B128" s="56"/>
      <c r="D128" s="56"/>
      <c r="E128" s="50"/>
      <c r="F128" s="74"/>
      <c r="G128" s="3"/>
      <c r="H128" s="59"/>
      <c r="I128" s="59"/>
      <c r="J128" s="68"/>
      <c r="K128" s="68"/>
      <c r="L128" s="2"/>
      <c r="M128" s="71"/>
      <c r="N128" s="50"/>
      <c r="O128" s="50"/>
      <c r="P128" s="51"/>
      <c r="Q128" s="74"/>
      <c r="R128" s="74"/>
      <c r="S128" s="57">
        <f t="shared" si="0"/>
        <v>0</v>
      </c>
      <c r="T128" s="52"/>
      <c r="U128" s="59"/>
      <c r="V128" s="59"/>
      <c r="W128" s="57">
        <f t="shared" si="7"/>
        <v>0</v>
      </c>
      <c r="X128" s="52"/>
      <c r="Y128" s="53"/>
      <c r="Z128" s="53"/>
      <c r="AA128" s="52"/>
      <c r="AB128" s="57">
        <f t="shared" si="3"/>
        <v>0</v>
      </c>
      <c r="AC128"/>
      <c r="AD128"/>
    </row>
    <row r="129" spans="1:30" ht="12.75" customHeight="1">
      <c r="A129" s="61"/>
      <c r="B129" s="56"/>
      <c r="D129" s="56"/>
      <c r="E129" s="50"/>
      <c r="F129" s="74"/>
      <c r="G129" s="3"/>
      <c r="H129" s="59"/>
      <c r="I129" s="59"/>
      <c r="J129" s="60"/>
      <c r="K129" s="60"/>
      <c r="L129" s="2"/>
      <c r="M129" s="71"/>
      <c r="N129" s="50"/>
      <c r="O129" s="50"/>
      <c r="P129" s="51"/>
      <c r="Q129" s="74"/>
      <c r="R129" s="74"/>
      <c r="S129" s="57">
        <f t="shared" si="0"/>
        <v>0</v>
      </c>
      <c r="T129" s="52"/>
      <c r="U129" s="59"/>
      <c r="V129" s="59"/>
      <c r="W129" s="57">
        <f t="shared" si="7"/>
        <v>0</v>
      </c>
      <c r="X129" s="52"/>
      <c r="Y129" s="53"/>
      <c r="Z129" s="53"/>
      <c r="AA129" s="52"/>
      <c r="AB129" s="57">
        <f t="shared" si="3"/>
        <v>0</v>
      </c>
      <c r="AC129"/>
      <c r="AD129"/>
    </row>
    <row r="130" spans="1:30" ht="12.75" customHeight="1">
      <c r="A130" s="61"/>
      <c r="B130" s="56"/>
      <c r="C130" s="56"/>
      <c r="D130" s="56"/>
      <c r="E130" s="50"/>
      <c r="F130" s="57"/>
      <c r="H130" s="58"/>
      <c r="I130" s="59"/>
      <c r="J130" s="68"/>
      <c r="K130" s="68"/>
      <c r="L130" s="2"/>
      <c r="M130" s="18"/>
      <c r="N130" s="50"/>
      <c r="O130" s="50"/>
      <c r="P130" s="51"/>
      <c r="Q130" s="57"/>
      <c r="R130" s="57"/>
      <c r="S130" s="57">
        <f t="shared" si="0"/>
        <v>0</v>
      </c>
      <c r="T130" s="52"/>
      <c r="U130" s="59"/>
      <c r="V130" s="59"/>
      <c r="W130" s="57">
        <f t="shared" si="7"/>
        <v>0</v>
      </c>
      <c r="X130" s="52"/>
      <c r="Y130" s="53"/>
      <c r="Z130" s="53"/>
      <c r="AA130" s="52"/>
      <c r="AB130" s="57">
        <f t="shared" si="3"/>
        <v>0</v>
      </c>
      <c r="AC130"/>
      <c r="AD130"/>
    </row>
    <row r="131" spans="1:30" ht="12.75" customHeight="1">
      <c r="A131" s="61"/>
      <c r="B131" s="56"/>
      <c r="C131" s="56"/>
      <c r="D131" s="56"/>
      <c r="E131" s="50"/>
      <c r="F131" s="57"/>
      <c r="H131" s="58"/>
      <c r="I131" s="59"/>
      <c r="J131" s="68"/>
      <c r="K131" s="68"/>
      <c r="L131" s="2"/>
      <c r="M131" s="18"/>
      <c r="N131" s="50"/>
      <c r="O131" s="50"/>
      <c r="P131" s="51"/>
      <c r="Q131" s="57"/>
      <c r="R131" s="57"/>
      <c r="S131" s="57">
        <f t="shared" si="0"/>
        <v>0</v>
      </c>
      <c r="T131" s="52"/>
      <c r="U131" s="59"/>
      <c r="V131" s="59"/>
      <c r="W131" s="57">
        <f t="shared" si="7"/>
        <v>0</v>
      </c>
      <c r="X131" s="52"/>
      <c r="Y131" s="53"/>
      <c r="Z131" s="53"/>
      <c r="AA131" s="52"/>
      <c r="AB131" s="57">
        <f t="shared" si="3"/>
        <v>0</v>
      </c>
      <c r="AC131"/>
      <c r="AD131"/>
    </row>
    <row r="132" spans="1:30" ht="12.75" customHeight="1">
      <c r="A132" s="61"/>
      <c r="B132" s="56"/>
      <c r="C132" s="56"/>
      <c r="D132" s="56"/>
      <c r="E132" s="50"/>
      <c r="F132" s="57"/>
      <c r="H132" s="58"/>
      <c r="I132" s="59"/>
      <c r="J132" s="68"/>
      <c r="K132" s="68"/>
      <c r="L132" s="2"/>
      <c r="M132" s="18"/>
      <c r="N132" s="50"/>
      <c r="O132" s="50"/>
      <c r="P132" s="51"/>
      <c r="Q132" s="57"/>
      <c r="R132" s="57"/>
      <c r="S132" s="57">
        <f t="shared" si="0"/>
        <v>0</v>
      </c>
      <c r="T132" s="52"/>
      <c r="U132" s="59"/>
      <c r="V132" s="59"/>
      <c r="W132" s="57">
        <f t="shared" si="7"/>
        <v>0</v>
      </c>
      <c r="X132" s="52"/>
      <c r="Y132" s="53"/>
      <c r="Z132" s="53"/>
      <c r="AA132" s="52"/>
      <c r="AB132" s="57">
        <f t="shared" si="3"/>
        <v>0</v>
      </c>
      <c r="AC132"/>
      <c r="AD132"/>
    </row>
    <row r="133" spans="1:30" ht="12.75" customHeight="1">
      <c r="A133" s="61"/>
      <c r="B133" s="56"/>
      <c r="D133" s="56"/>
      <c r="E133" s="50"/>
      <c r="F133" s="74"/>
      <c r="G133" s="3"/>
      <c r="H133" s="59"/>
      <c r="I133" s="59"/>
      <c r="J133" s="68"/>
      <c r="K133" s="68"/>
      <c r="L133" s="2"/>
      <c r="M133" s="71"/>
      <c r="N133" s="50"/>
      <c r="O133" s="50"/>
      <c r="P133" s="51"/>
      <c r="Q133" s="74"/>
      <c r="R133" s="74"/>
      <c r="S133" s="57">
        <f t="shared" si="0"/>
        <v>0</v>
      </c>
      <c r="T133" s="52"/>
      <c r="U133" s="59"/>
      <c r="V133" s="59"/>
      <c r="W133" s="57">
        <f t="shared" si="7"/>
        <v>0</v>
      </c>
      <c r="X133" s="52"/>
      <c r="Y133" s="53"/>
      <c r="Z133" s="53"/>
      <c r="AA133" s="52"/>
      <c r="AB133" s="57">
        <f t="shared" si="3"/>
        <v>0</v>
      </c>
      <c r="AC133"/>
      <c r="AD133"/>
    </row>
    <row r="134" spans="1:30" ht="12.75" customHeight="1">
      <c r="A134" s="61"/>
      <c r="B134" s="56"/>
      <c r="D134" s="56"/>
      <c r="E134" s="50"/>
      <c r="F134" s="74"/>
      <c r="G134" s="3"/>
      <c r="H134" s="59"/>
      <c r="I134" s="59"/>
      <c r="J134" s="68"/>
      <c r="K134" s="68"/>
      <c r="L134" s="2"/>
      <c r="M134" s="71"/>
      <c r="N134" s="50"/>
      <c r="O134" s="50"/>
      <c r="P134" s="51"/>
      <c r="Q134" s="74"/>
      <c r="R134" s="74"/>
      <c r="S134" s="57">
        <f t="shared" si="0"/>
        <v>0</v>
      </c>
      <c r="T134" s="52"/>
      <c r="U134" s="59"/>
      <c r="V134" s="59"/>
      <c r="W134" s="57">
        <f t="shared" si="7"/>
        <v>0</v>
      </c>
      <c r="X134" s="52"/>
      <c r="Y134" s="53"/>
      <c r="Z134" s="53"/>
      <c r="AA134" s="52"/>
      <c r="AB134" s="57">
        <f t="shared" si="3"/>
        <v>0</v>
      </c>
      <c r="AC134"/>
      <c r="AD134"/>
    </row>
    <row r="135" spans="1:30" ht="12.75" customHeight="1">
      <c r="A135" s="61"/>
      <c r="B135" s="56"/>
      <c r="D135" s="56"/>
      <c r="E135" s="50"/>
      <c r="F135" s="74"/>
      <c r="G135" s="3"/>
      <c r="H135" s="59"/>
      <c r="I135" s="59"/>
      <c r="J135" s="68"/>
      <c r="K135" s="68"/>
      <c r="L135" s="2"/>
      <c r="M135" s="71"/>
      <c r="N135" s="50"/>
      <c r="O135" s="50"/>
      <c r="P135" s="51"/>
      <c r="Q135" s="74"/>
      <c r="R135" s="74"/>
      <c r="S135" s="57">
        <f t="shared" si="0"/>
        <v>0</v>
      </c>
      <c r="T135" s="52"/>
      <c r="U135" s="59"/>
      <c r="V135" s="59"/>
      <c r="W135" s="57">
        <f t="shared" si="7"/>
        <v>0</v>
      </c>
      <c r="X135" s="52"/>
      <c r="Y135" s="53"/>
      <c r="Z135" s="53"/>
      <c r="AA135" s="52"/>
      <c r="AB135" s="57">
        <f t="shared" si="3"/>
        <v>0</v>
      </c>
      <c r="AC135"/>
      <c r="AD135"/>
    </row>
    <row r="136" spans="1:30" ht="12.75" customHeight="1">
      <c r="A136" s="61"/>
      <c r="B136" s="56"/>
      <c r="D136" s="56"/>
      <c r="E136" s="50"/>
      <c r="F136" s="74"/>
      <c r="G136" s="3"/>
      <c r="H136" s="59"/>
      <c r="I136" s="59"/>
      <c r="J136" s="68"/>
      <c r="K136" s="68"/>
      <c r="L136" s="2"/>
      <c r="M136" s="71"/>
      <c r="N136" s="50"/>
      <c r="O136" s="50"/>
      <c r="P136" s="51"/>
      <c r="Q136" s="74"/>
      <c r="R136" s="74"/>
      <c r="S136" s="57">
        <f t="shared" si="0"/>
        <v>0</v>
      </c>
      <c r="T136" s="52"/>
      <c r="U136" s="59"/>
      <c r="V136" s="59"/>
      <c r="W136" s="57">
        <f t="shared" si="7"/>
        <v>0</v>
      </c>
      <c r="X136" s="52"/>
      <c r="Y136" s="53"/>
      <c r="Z136" s="53"/>
      <c r="AA136" s="52"/>
      <c r="AB136" s="57">
        <f t="shared" si="3"/>
        <v>0</v>
      </c>
      <c r="AC136"/>
      <c r="AD136"/>
    </row>
    <row r="137" spans="1:30" ht="12.75" customHeight="1">
      <c r="A137" s="61"/>
      <c r="B137" s="56"/>
      <c r="D137" s="56"/>
      <c r="E137" s="50"/>
      <c r="F137" s="74"/>
      <c r="G137" s="3"/>
      <c r="H137" s="59"/>
      <c r="I137" s="59"/>
      <c r="J137" s="68"/>
      <c r="K137" s="68"/>
      <c r="L137" s="2"/>
      <c r="M137" s="71"/>
      <c r="N137" s="50"/>
      <c r="O137" s="50"/>
      <c r="P137" s="51"/>
      <c r="Q137" s="74"/>
      <c r="R137" s="74"/>
      <c r="S137" s="57">
        <f t="shared" si="0"/>
        <v>0</v>
      </c>
      <c r="T137" s="52"/>
      <c r="U137" s="59"/>
      <c r="V137" s="59"/>
      <c r="W137" s="57">
        <f t="shared" si="7"/>
        <v>0</v>
      </c>
      <c r="X137" s="52"/>
      <c r="Y137" s="53"/>
      <c r="Z137" s="53"/>
      <c r="AA137" s="52"/>
      <c r="AB137" s="57">
        <f t="shared" si="3"/>
        <v>0</v>
      </c>
      <c r="AC137"/>
      <c r="AD137"/>
    </row>
    <row r="138" spans="1:30" ht="12.75" customHeight="1">
      <c r="A138" s="61"/>
      <c r="B138" s="56"/>
      <c r="D138" s="56"/>
      <c r="E138" s="50"/>
      <c r="F138" s="74"/>
      <c r="G138" s="3"/>
      <c r="H138" s="59"/>
      <c r="I138" s="59"/>
      <c r="J138" s="68"/>
      <c r="K138" s="68"/>
      <c r="L138" s="2"/>
      <c r="M138" s="71"/>
      <c r="N138" s="50"/>
      <c r="O138" s="50"/>
      <c r="P138" s="51"/>
      <c r="Q138" s="74"/>
      <c r="R138" s="74"/>
      <c r="S138" s="57">
        <f t="shared" si="0"/>
        <v>0</v>
      </c>
      <c r="T138" s="52"/>
      <c r="U138" s="59"/>
      <c r="V138" s="59"/>
      <c r="W138" s="57">
        <f t="shared" si="7"/>
        <v>0</v>
      </c>
      <c r="X138" s="52"/>
      <c r="Y138" s="53"/>
      <c r="Z138" s="53"/>
      <c r="AA138" s="52"/>
      <c r="AB138" s="57">
        <f t="shared" si="3"/>
        <v>0</v>
      </c>
      <c r="AC138"/>
      <c r="AD138"/>
    </row>
    <row r="139" spans="1:30" ht="12.75" customHeight="1">
      <c r="A139" s="61"/>
      <c r="B139" s="56"/>
      <c r="D139" s="56"/>
      <c r="E139" s="50"/>
      <c r="F139" s="74"/>
      <c r="G139" s="3"/>
      <c r="H139" s="59"/>
      <c r="I139" s="59"/>
      <c r="J139" s="68"/>
      <c r="K139" s="68"/>
      <c r="L139" s="2"/>
      <c r="M139" s="71"/>
      <c r="N139" s="50"/>
      <c r="O139" s="50"/>
      <c r="P139" s="51"/>
      <c r="Q139" s="74"/>
      <c r="R139" s="74"/>
      <c r="S139" s="57">
        <f t="shared" si="0"/>
        <v>0</v>
      </c>
      <c r="T139" s="52"/>
      <c r="U139" s="59"/>
      <c r="V139" s="59"/>
      <c r="W139" s="57">
        <f t="shared" si="7"/>
        <v>0</v>
      </c>
      <c r="X139" s="52"/>
      <c r="Y139" s="53"/>
      <c r="Z139" s="53"/>
      <c r="AA139" s="52"/>
      <c r="AB139" s="57">
        <f t="shared" si="3"/>
        <v>0</v>
      </c>
      <c r="AC139"/>
      <c r="AD139"/>
    </row>
    <row r="140" spans="1:30" ht="12.75" customHeight="1">
      <c r="A140" s="61"/>
      <c r="B140" s="56"/>
      <c r="D140" s="56"/>
      <c r="E140" s="50"/>
      <c r="F140" s="74"/>
      <c r="G140" s="3"/>
      <c r="H140" s="59"/>
      <c r="I140" s="59"/>
      <c r="J140" s="68"/>
      <c r="K140" s="68"/>
      <c r="L140" s="2"/>
      <c r="M140" s="71"/>
      <c r="N140" s="50"/>
      <c r="O140" s="50"/>
      <c r="P140" s="51"/>
      <c r="Q140" s="74"/>
      <c r="R140" s="74"/>
      <c r="S140" s="57">
        <f t="shared" si="0"/>
        <v>0</v>
      </c>
      <c r="T140" s="52"/>
      <c r="U140" s="59"/>
      <c r="V140" s="59"/>
      <c r="W140" s="57">
        <f t="shared" si="7"/>
        <v>0</v>
      </c>
      <c r="X140" s="52"/>
      <c r="Y140" s="53"/>
      <c r="Z140" s="53"/>
      <c r="AA140" s="52"/>
      <c r="AB140" s="57">
        <f t="shared" si="3"/>
        <v>0</v>
      </c>
      <c r="AC140"/>
      <c r="AD140"/>
    </row>
    <row r="141" spans="1:30" ht="12.75" customHeight="1">
      <c r="A141" s="61"/>
      <c r="B141" s="56"/>
      <c r="D141" s="56"/>
      <c r="E141" s="50"/>
      <c r="F141" s="74"/>
      <c r="G141" s="3"/>
      <c r="H141" s="59"/>
      <c r="I141" s="59"/>
      <c r="J141" s="68"/>
      <c r="K141" s="68"/>
      <c r="L141" s="2"/>
      <c r="M141" s="71"/>
      <c r="N141" s="50"/>
      <c r="O141" s="50"/>
      <c r="P141" s="51"/>
      <c r="Q141" s="74"/>
      <c r="R141" s="74"/>
      <c r="S141" s="57">
        <f t="shared" si="0"/>
        <v>0</v>
      </c>
      <c r="T141" s="52"/>
      <c r="U141" s="59"/>
      <c r="V141" s="59"/>
      <c r="W141" s="57">
        <f t="shared" si="7"/>
        <v>0</v>
      </c>
      <c r="X141" s="52"/>
      <c r="Y141" s="53"/>
      <c r="Z141" s="53"/>
      <c r="AA141" s="52"/>
      <c r="AB141" s="57">
        <f t="shared" si="3"/>
        <v>0</v>
      </c>
      <c r="AC141"/>
      <c r="AD141"/>
    </row>
    <row r="142" spans="1:30" ht="12.75" customHeight="1">
      <c r="A142" s="61"/>
      <c r="B142" s="56"/>
      <c r="D142" s="56"/>
      <c r="E142" s="50"/>
      <c r="F142" s="74"/>
      <c r="G142" s="3"/>
      <c r="H142" s="59"/>
      <c r="I142" s="59"/>
      <c r="J142" s="68"/>
      <c r="K142" s="68"/>
      <c r="L142" s="2"/>
      <c r="M142" s="71"/>
      <c r="N142" s="50"/>
      <c r="O142" s="50"/>
      <c r="P142" s="51"/>
      <c r="Q142" s="74"/>
      <c r="R142" s="74"/>
      <c r="S142" s="57">
        <f t="shared" si="0"/>
        <v>0</v>
      </c>
      <c r="T142" s="52"/>
      <c r="U142" s="59"/>
      <c r="V142" s="59"/>
      <c r="W142" s="57">
        <f t="shared" si="7"/>
        <v>0</v>
      </c>
      <c r="X142" s="52"/>
      <c r="Y142" s="53"/>
      <c r="Z142" s="53"/>
      <c r="AA142" s="52"/>
      <c r="AB142" s="57">
        <f t="shared" si="3"/>
        <v>0</v>
      </c>
      <c r="AC142"/>
      <c r="AD142"/>
    </row>
    <row r="143" spans="1:30" ht="12.75" customHeight="1">
      <c r="A143" s="61"/>
      <c r="B143" s="56"/>
      <c r="D143" s="56"/>
      <c r="E143" s="50"/>
      <c r="F143" s="74"/>
      <c r="G143" s="3"/>
      <c r="H143" s="59"/>
      <c r="I143" s="59"/>
      <c r="J143" s="68"/>
      <c r="K143" s="68"/>
      <c r="L143" s="2"/>
      <c r="M143" s="71"/>
      <c r="N143" s="50"/>
      <c r="O143" s="50"/>
      <c r="P143" s="51"/>
      <c r="Q143" s="74"/>
      <c r="R143" s="74"/>
      <c r="S143" s="57">
        <f t="shared" si="0"/>
        <v>0</v>
      </c>
      <c r="T143" s="52"/>
      <c r="U143" s="59"/>
      <c r="V143" s="59"/>
      <c r="W143" s="57">
        <f t="shared" si="7"/>
        <v>0</v>
      </c>
      <c r="X143" s="52"/>
      <c r="Y143" s="53"/>
      <c r="Z143" s="53"/>
      <c r="AA143" s="52"/>
      <c r="AB143" s="57">
        <f t="shared" si="3"/>
        <v>0</v>
      </c>
      <c r="AC143"/>
      <c r="AD143"/>
    </row>
    <row r="144" spans="1:30" ht="12.75" customHeight="1">
      <c r="A144" s="61"/>
      <c r="B144" s="56"/>
      <c r="D144" s="56"/>
      <c r="E144" s="50"/>
      <c r="F144" s="74"/>
      <c r="G144" s="3"/>
      <c r="H144" s="59"/>
      <c r="I144" s="59"/>
      <c r="J144" s="68"/>
      <c r="K144" s="68"/>
      <c r="L144" s="2"/>
      <c r="M144" s="71"/>
      <c r="N144" s="50"/>
      <c r="O144" s="50"/>
      <c r="P144" s="51"/>
      <c r="Q144" s="74"/>
      <c r="R144" s="74"/>
      <c r="S144" s="57">
        <f t="shared" si="0"/>
        <v>0</v>
      </c>
      <c r="T144" s="52"/>
      <c r="U144" s="59"/>
      <c r="V144" s="59"/>
      <c r="W144" s="57">
        <f t="shared" si="7"/>
        <v>0</v>
      </c>
      <c r="X144" s="52"/>
      <c r="Y144" s="53"/>
      <c r="Z144" s="53"/>
      <c r="AA144" s="52"/>
      <c r="AB144" s="57">
        <f t="shared" si="3"/>
        <v>0</v>
      </c>
      <c r="AC144"/>
      <c r="AD144"/>
    </row>
    <row r="145" spans="1:30" ht="12.75" customHeight="1">
      <c r="A145" s="61"/>
      <c r="B145" s="56"/>
      <c r="D145" s="56"/>
      <c r="E145" s="50"/>
      <c r="F145" s="74"/>
      <c r="G145" s="3"/>
      <c r="H145" s="59"/>
      <c r="I145" s="59"/>
      <c r="J145" s="68"/>
      <c r="K145" s="68"/>
      <c r="L145" s="2"/>
      <c r="M145" s="71"/>
      <c r="N145" s="50"/>
      <c r="O145" s="50"/>
      <c r="P145" s="51"/>
      <c r="Q145" s="59"/>
      <c r="R145" s="74"/>
      <c r="S145" s="57">
        <f t="shared" si="0"/>
        <v>0</v>
      </c>
      <c r="T145" s="52"/>
      <c r="U145" s="59"/>
      <c r="V145" s="59"/>
      <c r="W145" s="57">
        <f t="shared" si="7"/>
        <v>0</v>
      </c>
      <c r="X145" s="52"/>
      <c r="Y145" s="53"/>
      <c r="Z145" s="53"/>
      <c r="AA145" s="52"/>
      <c r="AB145" s="57">
        <f t="shared" si="3"/>
        <v>0</v>
      </c>
      <c r="AC145"/>
      <c r="AD145"/>
    </row>
    <row r="146" spans="1:30" ht="12.75" customHeight="1">
      <c r="A146" s="61"/>
      <c r="B146" s="56"/>
      <c r="D146" s="56"/>
      <c r="E146" s="50"/>
      <c r="F146" s="74"/>
      <c r="G146" s="3"/>
      <c r="H146" s="59"/>
      <c r="I146" s="59"/>
      <c r="J146" s="68"/>
      <c r="K146" s="68"/>
      <c r="L146" s="2"/>
      <c r="M146" s="71"/>
      <c r="N146" s="50"/>
      <c r="O146" s="50"/>
      <c r="P146" s="51"/>
      <c r="Q146" s="59"/>
      <c r="R146" s="74"/>
      <c r="S146" s="57">
        <f t="shared" si="0"/>
        <v>0</v>
      </c>
      <c r="T146" s="52"/>
      <c r="U146" s="59"/>
      <c r="V146" s="59"/>
      <c r="W146" s="57">
        <f t="shared" si="7"/>
        <v>0</v>
      </c>
      <c r="X146" s="52"/>
      <c r="Y146" s="53"/>
      <c r="Z146" s="53"/>
      <c r="AA146" s="52"/>
      <c r="AB146" s="57">
        <f t="shared" si="3"/>
        <v>0</v>
      </c>
      <c r="AC146"/>
      <c r="AD146"/>
    </row>
    <row r="147" spans="1:30" ht="12.75" customHeight="1">
      <c r="A147" s="61"/>
      <c r="B147" s="56"/>
      <c r="D147" s="56"/>
      <c r="E147" s="50"/>
      <c r="F147" s="74"/>
      <c r="G147" s="3"/>
      <c r="H147" s="59"/>
      <c r="I147" s="59"/>
      <c r="J147" s="68"/>
      <c r="K147" s="68"/>
      <c r="L147" s="2"/>
      <c r="M147" s="71"/>
      <c r="N147" s="50"/>
      <c r="O147" s="50"/>
      <c r="P147" s="51"/>
      <c r="Q147" s="59"/>
      <c r="R147" s="74"/>
      <c r="S147" s="57">
        <f t="shared" si="0"/>
        <v>0</v>
      </c>
      <c r="T147" s="52"/>
      <c r="U147" s="59"/>
      <c r="V147" s="59"/>
      <c r="W147" s="57">
        <f t="shared" si="7"/>
        <v>0</v>
      </c>
      <c r="X147" s="52"/>
      <c r="Y147" s="53"/>
      <c r="Z147" s="53"/>
      <c r="AA147" s="52"/>
      <c r="AB147" s="57">
        <f t="shared" si="3"/>
        <v>0</v>
      </c>
      <c r="AC147"/>
      <c r="AD147"/>
    </row>
    <row r="148" spans="1:30" ht="12.75" customHeight="1">
      <c r="A148" s="61"/>
      <c r="B148" s="56"/>
      <c r="D148" s="56"/>
      <c r="E148" s="50"/>
      <c r="F148" s="74"/>
      <c r="G148" s="3"/>
      <c r="H148" s="59"/>
      <c r="I148" s="59"/>
      <c r="J148" s="68"/>
      <c r="K148" s="68"/>
      <c r="L148" s="2"/>
      <c r="M148" s="71"/>
      <c r="N148" s="50"/>
      <c r="O148" s="50"/>
      <c r="P148" s="51"/>
      <c r="Q148" s="74"/>
      <c r="R148" s="74"/>
      <c r="S148" s="57">
        <f t="shared" si="0"/>
        <v>0</v>
      </c>
      <c r="T148" s="52"/>
      <c r="U148" s="59"/>
      <c r="V148" s="59"/>
      <c r="W148" s="57">
        <f t="shared" si="7"/>
        <v>0</v>
      </c>
      <c r="X148" s="52"/>
      <c r="Y148" s="53"/>
      <c r="Z148" s="53"/>
      <c r="AA148" s="52"/>
      <c r="AB148" s="57">
        <f t="shared" si="3"/>
        <v>0</v>
      </c>
      <c r="AC148"/>
      <c r="AD148"/>
    </row>
    <row r="149" spans="1:30" ht="12.75" customHeight="1">
      <c r="A149" s="61"/>
      <c r="B149" s="56"/>
      <c r="D149" s="56"/>
      <c r="E149" s="50"/>
      <c r="F149" s="74"/>
      <c r="G149" s="3"/>
      <c r="H149" s="59"/>
      <c r="I149" s="59"/>
      <c r="J149" s="68"/>
      <c r="K149" s="68"/>
      <c r="L149" s="2"/>
      <c r="M149" s="71"/>
      <c r="N149" s="50"/>
      <c r="O149" s="50"/>
      <c r="P149" s="51"/>
      <c r="Q149" s="74"/>
      <c r="R149" s="74"/>
      <c r="S149" s="57">
        <f t="shared" si="0"/>
        <v>0</v>
      </c>
      <c r="T149" s="52"/>
      <c r="U149" s="59"/>
      <c r="V149" s="59"/>
      <c r="W149" s="57">
        <f t="shared" si="7"/>
        <v>0</v>
      </c>
      <c r="X149" s="52"/>
      <c r="Y149" s="53"/>
      <c r="Z149" s="53"/>
      <c r="AA149" s="52"/>
      <c r="AB149" s="57">
        <f t="shared" si="3"/>
        <v>0</v>
      </c>
      <c r="AC149"/>
      <c r="AD149"/>
    </row>
    <row r="150" spans="1:30" ht="12.75" customHeight="1">
      <c r="A150" s="61"/>
      <c r="B150" s="56"/>
      <c r="D150" s="56"/>
      <c r="E150" s="50"/>
      <c r="F150" s="74"/>
      <c r="G150" s="3"/>
      <c r="H150" s="59"/>
      <c r="I150" s="59"/>
      <c r="J150" s="68"/>
      <c r="K150" s="68"/>
      <c r="L150" s="2"/>
      <c r="M150" s="71"/>
      <c r="N150" s="50"/>
      <c r="O150" s="50"/>
      <c r="P150" s="51"/>
      <c r="Q150" s="74"/>
      <c r="R150" s="74"/>
      <c r="S150" s="57">
        <f t="shared" si="0"/>
        <v>0</v>
      </c>
      <c r="T150" s="52"/>
      <c r="U150" s="59"/>
      <c r="V150" s="59"/>
      <c r="W150" s="57">
        <f t="shared" si="7"/>
        <v>0</v>
      </c>
      <c r="X150" s="52"/>
      <c r="Y150" s="53"/>
      <c r="Z150" s="53"/>
      <c r="AA150" s="52"/>
      <c r="AB150" s="57">
        <f t="shared" si="3"/>
        <v>0</v>
      </c>
      <c r="AC150"/>
      <c r="AD150"/>
    </row>
    <row r="151" spans="1:30" ht="12.75" customHeight="1">
      <c r="A151" s="61"/>
      <c r="B151" s="56"/>
      <c r="D151" s="56"/>
      <c r="E151" s="50"/>
      <c r="F151" s="74"/>
      <c r="G151" s="3"/>
      <c r="H151" s="59"/>
      <c r="I151" s="59"/>
      <c r="J151" s="68"/>
      <c r="K151" s="68"/>
      <c r="L151" s="2"/>
      <c r="M151" s="71"/>
      <c r="N151" s="50"/>
      <c r="O151" s="50"/>
      <c r="P151" s="51"/>
      <c r="Q151" s="74"/>
      <c r="R151" s="74"/>
      <c r="S151" s="57">
        <f t="shared" si="0"/>
        <v>0</v>
      </c>
      <c r="T151" s="52"/>
      <c r="U151" s="59"/>
      <c r="V151" s="59"/>
      <c r="W151" s="57">
        <f t="shared" si="7"/>
        <v>0</v>
      </c>
      <c r="X151" s="52"/>
      <c r="Y151" s="53"/>
      <c r="Z151" s="53"/>
      <c r="AA151" s="52"/>
      <c r="AB151" s="57">
        <f t="shared" si="3"/>
        <v>0</v>
      </c>
      <c r="AC151"/>
      <c r="AD151"/>
    </row>
    <row r="152" spans="1:30" ht="12.75" customHeight="1">
      <c r="A152" s="61"/>
      <c r="B152" s="56"/>
      <c r="D152" s="56"/>
      <c r="E152" s="50"/>
      <c r="F152" s="74"/>
      <c r="G152" s="3"/>
      <c r="H152" s="59"/>
      <c r="I152" s="59"/>
      <c r="J152" s="68"/>
      <c r="K152" s="68"/>
      <c r="L152" s="2"/>
      <c r="M152" s="71"/>
      <c r="N152" s="50"/>
      <c r="O152" s="50"/>
      <c r="P152" s="51"/>
      <c r="Q152" s="74"/>
      <c r="R152" s="74"/>
      <c r="S152" s="57">
        <f t="shared" si="0"/>
        <v>0</v>
      </c>
      <c r="T152" s="52"/>
      <c r="U152" s="59"/>
      <c r="V152" s="59"/>
      <c r="W152" s="57">
        <f t="shared" si="7"/>
        <v>0</v>
      </c>
      <c r="X152" s="52"/>
      <c r="Y152" s="53"/>
      <c r="Z152" s="53"/>
      <c r="AA152" s="52"/>
      <c r="AB152" s="57">
        <f t="shared" si="3"/>
        <v>0</v>
      </c>
      <c r="AC152"/>
      <c r="AD152"/>
    </row>
    <row r="153" spans="1:30" ht="12.75" customHeight="1">
      <c r="A153" s="61"/>
      <c r="B153" s="56"/>
      <c r="D153" s="56"/>
      <c r="E153" s="50"/>
      <c r="F153" s="74"/>
      <c r="G153" s="3"/>
      <c r="H153" s="59"/>
      <c r="I153" s="59"/>
      <c r="J153" s="68"/>
      <c r="K153" s="68"/>
      <c r="L153" s="2"/>
      <c r="M153" s="71"/>
      <c r="N153" s="50"/>
      <c r="O153" s="50"/>
      <c r="P153" s="51"/>
      <c r="Q153" s="74"/>
      <c r="R153" s="74"/>
      <c r="S153" s="57">
        <f t="shared" si="0"/>
        <v>0</v>
      </c>
      <c r="T153" s="52"/>
      <c r="U153" s="59"/>
      <c r="V153" s="59"/>
      <c r="W153" s="57">
        <f t="shared" si="7"/>
        <v>0</v>
      </c>
      <c r="X153" s="52"/>
      <c r="Y153" s="53"/>
      <c r="Z153" s="53"/>
      <c r="AA153" s="52"/>
      <c r="AB153" s="57">
        <f t="shared" si="3"/>
        <v>0</v>
      </c>
      <c r="AC153"/>
      <c r="AD153"/>
    </row>
    <row r="154" spans="1:30" ht="12.75" customHeight="1">
      <c r="A154" s="61"/>
      <c r="B154" s="56"/>
      <c r="D154" s="56"/>
      <c r="E154" s="50"/>
      <c r="F154" s="74"/>
      <c r="G154" s="3"/>
      <c r="H154" s="59"/>
      <c r="I154" s="59"/>
      <c r="J154" s="68"/>
      <c r="K154" s="68"/>
      <c r="L154" s="2"/>
      <c r="M154" s="71"/>
      <c r="N154" s="50"/>
      <c r="O154" s="50"/>
      <c r="P154" s="51"/>
      <c r="Q154" s="74"/>
      <c r="R154" s="74"/>
      <c r="S154" s="57">
        <f t="shared" si="0"/>
        <v>0</v>
      </c>
      <c r="T154" s="52"/>
      <c r="U154" s="59"/>
      <c r="V154" s="59"/>
      <c r="W154" s="57">
        <f t="shared" si="7"/>
        <v>0</v>
      </c>
      <c r="X154" s="52"/>
      <c r="Y154" s="53"/>
      <c r="Z154" s="53"/>
      <c r="AA154" s="52"/>
      <c r="AB154" s="57">
        <f t="shared" si="3"/>
        <v>0</v>
      </c>
      <c r="AC154"/>
      <c r="AD154"/>
    </row>
    <row r="155" spans="1:30" ht="12.75" customHeight="1">
      <c r="A155" s="61"/>
      <c r="B155" s="56"/>
      <c r="D155" s="56"/>
      <c r="E155" s="50"/>
      <c r="F155" s="74"/>
      <c r="G155" s="3"/>
      <c r="H155" s="59"/>
      <c r="I155" s="59"/>
      <c r="J155" s="68"/>
      <c r="K155" s="68"/>
      <c r="L155" s="2"/>
      <c r="M155" s="71"/>
      <c r="N155" s="50"/>
      <c r="O155" s="50"/>
      <c r="P155" s="51"/>
      <c r="Q155" s="74"/>
      <c r="R155" s="74"/>
      <c r="S155" s="57">
        <f t="shared" si="0"/>
        <v>0</v>
      </c>
      <c r="T155" s="52"/>
      <c r="U155" s="59"/>
      <c r="V155" s="59"/>
      <c r="W155" s="57">
        <f t="shared" si="7"/>
        <v>0</v>
      </c>
      <c r="X155" s="52"/>
      <c r="Y155" s="53"/>
      <c r="Z155" s="53"/>
      <c r="AA155" s="52"/>
      <c r="AB155" s="57">
        <f t="shared" si="3"/>
        <v>0</v>
      </c>
      <c r="AC155"/>
      <c r="AD155"/>
    </row>
    <row r="156" spans="1:30" ht="12.75" customHeight="1">
      <c r="A156" s="61"/>
      <c r="B156" s="56"/>
      <c r="D156" s="56"/>
      <c r="E156" s="50"/>
      <c r="F156" s="74"/>
      <c r="G156" s="3"/>
      <c r="H156" s="59"/>
      <c r="I156" s="59"/>
      <c r="J156" s="68"/>
      <c r="K156" s="68"/>
      <c r="L156" s="2"/>
      <c r="M156" s="71"/>
      <c r="N156" s="50"/>
      <c r="O156" s="50"/>
      <c r="P156" s="51"/>
      <c r="Q156" s="74"/>
      <c r="R156" s="74"/>
      <c r="S156" s="57">
        <f t="shared" si="0"/>
        <v>0</v>
      </c>
      <c r="T156" s="52"/>
      <c r="U156" s="59"/>
      <c r="V156" s="59"/>
      <c r="W156" s="57">
        <f t="shared" si="7"/>
        <v>0</v>
      </c>
      <c r="X156" s="52"/>
      <c r="Y156" s="53"/>
      <c r="Z156" s="53"/>
      <c r="AA156" s="52"/>
      <c r="AB156" s="57">
        <f t="shared" si="3"/>
        <v>0</v>
      </c>
      <c r="AC156"/>
      <c r="AD156"/>
    </row>
    <row r="157" spans="1:30" ht="12.75" customHeight="1">
      <c r="A157" s="61"/>
      <c r="B157" s="56"/>
      <c r="D157" s="56"/>
      <c r="E157" s="50"/>
      <c r="F157" s="74"/>
      <c r="G157" s="3"/>
      <c r="H157" s="59"/>
      <c r="I157" s="59"/>
      <c r="J157" s="68"/>
      <c r="K157" s="68"/>
      <c r="L157" s="2"/>
      <c r="M157" s="71"/>
      <c r="N157" s="50"/>
      <c r="O157" s="50"/>
      <c r="P157" s="51"/>
      <c r="Q157" s="74"/>
      <c r="R157" s="74"/>
      <c r="S157" s="57">
        <f t="shared" si="0"/>
        <v>0</v>
      </c>
      <c r="T157" s="52"/>
      <c r="U157" s="59"/>
      <c r="V157" s="59"/>
      <c r="W157" s="57">
        <f t="shared" si="7"/>
        <v>0</v>
      </c>
      <c r="X157" s="52"/>
      <c r="Y157" s="53"/>
      <c r="Z157" s="53"/>
      <c r="AA157" s="52"/>
      <c r="AB157" s="57">
        <f t="shared" si="3"/>
        <v>0</v>
      </c>
      <c r="AC157"/>
      <c r="AD157"/>
    </row>
    <row r="158" spans="1:30" ht="12.75" customHeight="1">
      <c r="A158" s="61"/>
      <c r="B158" s="56"/>
      <c r="D158" s="56"/>
      <c r="E158" s="50"/>
      <c r="F158" s="74"/>
      <c r="G158" s="3"/>
      <c r="H158" s="59"/>
      <c r="I158" s="59"/>
      <c r="J158" s="68"/>
      <c r="K158" s="68"/>
      <c r="L158" s="2"/>
      <c r="M158" s="71"/>
      <c r="N158" s="50"/>
      <c r="O158" s="50"/>
      <c r="P158" s="51"/>
      <c r="Q158" s="74"/>
      <c r="R158" s="74"/>
      <c r="S158" s="57">
        <f t="shared" si="0"/>
        <v>0</v>
      </c>
      <c r="T158" s="52"/>
      <c r="U158" s="59"/>
      <c r="V158" s="59"/>
      <c r="W158" s="57">
        <f t="shared" si="7"/>
        <v>0</v>
      </c>
      <c r="X158" s="52"/>
      <c r="Y158" s="53"/>
      <c r="Z158" s="53"/>
      <c r="AA158" s="52"/>
      <c r="AB158" s="57">
        <f t="shared" si="3"/>
        <v>0</v>
      </c>
      <c r="AC158"/>
      <c r="AD158"/>
    </row>
    <row r="159" spans="1:30" ht="12.75" customHeight="1">
      <c r="A159" s="61"/>
      <c r="B159" s="56"/>
      <c r="D159" s="75"/>
      <c r="E159" s="50"/>
      <c r="F159" s="74"/>
      <c r="G159" s="3"/>
      <c r="H159" s="59"/>
      <c r="I159" s="59"/>
      <c r="J159" s="68"/>
      <c r="K159" s="68"/>
      <c r="L159" s="2"/>
      <c r="M159" s="71"/>
      <c r="N159" s="50"/>
      <c r="O159" s="50"/>
      <c r="P159" s="51"/>
      <c r="Q159" s="74"/>
      <c r="R159" s="74"/>
      <c r="S159" s="57">
        <f t="shared" si="0"/>
        <v>0</v>
      </c>
      <c r="T159" s="52"/>
      <c r="U159" s="59"/>
      <c r="V159" s="59"/>
      <c r="W159" s="57">
        <f t="shared" si="7"/>
        <v>0</v>
      </c>
      <c r="X159" s="52"/>
      <c r="Y159" s="53"/>
      <c r="Z159" s="53"/>
      <c r="AA159" s="52"/>
      <c r="AB159" s="57">
        <f t="shared" si="3"/>
        <v>0</v>
      </c>
      <c r="AC159"/>
      <c r="AD159"/>
    </row>
    <row r="160" spans="1:30" ht="12.75" customHeight="1">
      <c r="A160" s="61"/>
      <c r="B160" s="56"/>
      <c r="D160" s="56"/>
      <c r="E160" s="50"/>
      <c r="F160" s="74"/>
      <c r="G160" s="3"/>
      <c r="H160" s="59"/>
      <c r="I160" s="59"/>
      <c r="J160" s="68"/>
      <c r="K160" s="68"/>
      <c r="L160" s="2"/>
      <c r="M160" s="71"/>
      <c r="N160" s="50"/>
      <c r="O160" s="50"/>
      <c r="P160" s="51"/>
      <c r="Q160" s="74"/>
      <c r="R160" s="74"/>
      <c r="S160" s="57">
        <f t="shared" si="0"/>
        <v>0</v>
      </c>
      <c r="T160" s="52"/>
      <c r="U160" s="59"/>
      <c r="V160" s="59"/>
      <c r="W160" s="57">
        <f t="shared" si="7"/>
        <v>0</v>
      </c>
      <c r="X160" s="52"/>
      <c r="Y160" s="53"/>
      <c r="Z160" s="53"/>
      <c r="AA160" s="52"/>
      <c r="AB160" s="57">
        <f t="shared" si="3"/>
        <v>0</v>
      </c>
      <c r="AC160"/>
      <c r="AD160"/>
    </row>
    <row r="161" spans="1:30" ht="12.75" customHeight="1">
      <c r="A161" s="61"/>
      <c r="B161" s="56"/>
      <c r="D161" s="56"/>
      <c r="E161" s="50"/>
      <c r="F161" s="74"/>
      <c r="G161" s="3"/>
      <c r="H161" s="59"/>
      <c r="I161" s="59"/>
      <c r="J161" s="68"/>
      <c r="K161" s="68"/>
      <c r="L161" s="2"/>
      <c r="M161" s="71"/>
      <c r="N161" s="50"/>
      <c r="O161" s="50"/>
      <c r="P161" s="51"/>
      <c r="Q161" s="74"/>
      <c r="R161" s="74"/>
      <c r="S161" s="57">
        <f t="shared" si="0"/>
        <v>0</v>
      </c>
      <c r="T161" s="52"/>
      <c r="U161" s="59"/>
      <c r="V161" s="59"/>
      <c r="W161" s="57">
        <f t="shared" si="7"/>
        <v>0</v>
      </c>
      <c r="X161" s="52"/>
      <c r="Y161" s="53"/>
      <c r="Z161" s="53"/>
      <c r="AA161" s="52"/>
      <c r="AB161" s="57">
        <f t="shared" si="3"/>
        <v>0</v>
      </c>
      <c r="AC161"/>
      <c r="AD161"/>
    </row>
    <row r="162" spans="1:30" ht="12.75" customHeight="1">
      <c r="A162" s="61"/>
      <c r="B162" s="56"/>
      <c r="D162" s="56"/>
      <c r="E162" s="50"/>
      <c r="F162" s="74"/>
      <c r="G162" s="3"/>
      <c r="H162" s="59"/>
      <c r="I162" s="59"/>
      <c r="J162" s="68"/>
      <c r="K162" s="68"/>
      <c r="L162" s="2"/>
      <c r="M162" s="71"/>
      <c r="N162" s="50"/>
      <c r="O162" s="50"/>
      <c r="P162" s="51"/>
      <c r="Q162" s="59"/>
      <c r="R162" s="74"/>
      <c r="S162" s="57">
        <f t="shared" si="0"/>
        <v>0</v>
      </c>
      <c r="T162" s="52"/>
      <c r="U162" s="59"/>
      <c r="V162" s="59"/>
      <c r="W162" s="57">
        <f t="shared" si="7"/>
        <v>0</v>
      </c>
      <c r="X162" s="52"/>
      <c r="Y162" s="53"/>
      <c r="Z162" s="53"/>
      <c r="AA162" s="52"/>
      <c r="AB162" s="57">
        <f t="shared" si="3"/>
        <v>0</v>
      </c>
      <c r="AC162"/>
      <c r="AD162"/>
    </row>
    <row r="163" spans="1:30" ht="12.75" customHeight="1">
      <c r="A163" s="61"/>
      <c r="B163" s="56"/>
      <c r="D163" s="56"/>
      <c r="E163" s="50"/>
      <c r="F163" s="74"/>
      <c r="G163" s="3"/>
      <c r="H163" s="59"/>
      <c r="I163" s="59"/>
      <c r="J163" s="68"/>
      <c r="K163"/>
      <c r="L163" s="2"/>
      <c r="M163" s="71"/>
      <c r="N163" s="50"/>
      <c r="O163" s="50"/>
      <c r="P163" s="51"/>
      <c r="Q163" s="59"/>
      <c r="R163" s="74"/>
      <c r="S163" s="57">
        <f t="shared" si="0"/>
        <v>0</v>
      </c>
      <c r="T163" s="52"/>
      <c r="U163" s="59"/>
      <c r="V163" s="59"/>
      <c r="W163" s="57">
        <f t="shared" si="7"/>
        <v>0</v>
      </c>
      <c r="X163" s="52"/>
      <c r="Y163" s="53"/>
      <c r="Z163" s="53"/>
      <c r="AA163" s="52"/>
      <c r="AB163" s="57">
        <f t="shared" si="3"/>
        <v>0</v>
      </c>
      <c r="AC163"/>
      <c r="AD163"/>
    </row>
    <row r="164" spans="1:30" ht="12.75" customHeight="1">
      <c r="A164" s="61"/>
      <c r="B164" s="56"/>
      <c r="D164" s="56"/>
      <c r="E164" s="50"/>
      <c r="F164" s="74"/>
      <c r="G164" s="3"/>
      <c r="H164" s="59"/>
      <c r="I164" s="59"/>
      <c r="J164" s="68"/>
      <c r="K164" s="59"/>
      <c r="L164" s="2"/>
      <c r="M164" s="71"/>
      <c r="N164" s="50"/>
      <c r="O164" s="50"/>
      <c r="P164" s="51"/>
      <c r="Q164" s="59"/>
      <c r="R164" s="74"/>
      <c r="S164" s="57">
        <f t="shared" si="0"/>
        <v>0</v>
      </c>
      <c r="T164" s="52"/>
      <c r="U164" s="59"/>
      <c r="V164" s="59"/>
      <c r="W164" s="57">
        <f t="shared" si="7"/>
        <v>0</v>
      </c>
      <c r="X164" s="52"/>
      <c r="Y164" s="53"/>
      <c r="Z164" s="53"/>
      <c r="AA164" s="52"/>
      <c r="AB164" s="57">
        <f t="shared" si="3"/>
        <v>0</v>
      </c>
      <c r="AC164"/>
      <c r="AD164"/>
    </row>
    <row r="165" spans="1:30" ht="12.75" customHeight="1">
      <c r="A165" s="61"/>
      <c r="B165" s="56"/>
      <c r="D165" s="56"/>
      <c r="E165" s="50"/>
      <c r="F165" s="74"/>
      <c r="G165" s="3"/>
      <c r="H165" s="59"/>
      <c r="I165" s="59"/>
      <c r="J165" s="68"/>
      <c r="K165" s="59"/>
      <c r="L165" s="2"/>
      <c r="M165" s="71"/>
      <c r="N165" s="50"/>
      <c r="O165" s="50"/>
      <c r="P165" s="51"/>
      <c r="Q165" s="59"/>
      <c r="R165" s="74"/>
      <c r="S165" s="57">
        <f t="shared" si="0"/>
        <v>0</v>
      </c>
      <c r="T165" s="52"/>
      <c r="U165" s="59"/>
      <c r="V165" s="59"/>
      <c r="W165" s="57">
        <f t="shared" si="7"/>
        <v>0</v>
      </c>
      <c r="X165" s="52"/>
      <c r="Y165" s="53"/>
      <c r="Z165" s="53"/>
      <c r="AA165" s="52"/>
      <c r="AB165" s="57">
        <f t="shared" si="3"/>
        <v>0</v>
      </c>
      <c r="AC165"/>
      <c r="AD165"/>
    </row>
    <row r="166" spans="1:30" ht="12.75" customHeight="1">
      <c r="A166" s="61"/>
      <c r="B166" s="56"/>
      <c r="D166" s="56"/>
      <c r="E166" s="50"/>
      <c r="F166" s="74"/>
      <c r="G166" s="3"/>
      <c r="H166" s="59"/>
      <c r="I166" s="59"/>
      <c r="J166" s="68"/>
      <c r="K166" s="68"/>
      <c r="L166" s="2"/>
      <c r="M166" s="71"/>
      <c r="N166" s="50"/>
      <c r="O166" s="50"/>
      <c r="P166" s="76"/>
      <c r="Q166" s="59"/>
      <c r="R166" s="74"/>
      <c r="S166" s="57">
        <f t="shared" si="0"/>
        <v>0</v>
      </c>
      <c r="T166" s="52"/>
      <c r="U166" s="59"/>
      <c r="V166" s="59"/>
      <c r="W166" s="57">
        <f t="shared" si="7"/>
        <v>0</v>
      </c>
      <c r="X166" s="52"/>
      <c r="Y166" s="53"/>
      <c r="Z166" s="53"/>
      <c r="AA166" s="52"/>
      <c r="AB166" s="57">
        <f t="shared" si="3"/>
        <v>0</v>
      </c>
      <c r="AC166"/>
      <c r="AD166"/>
    </row>
    <row r="167" spans="1:30" ht="12.75" customHeight="1">
      <c r="A167" s="61"/>
      <c r="B167" s="56"/>
      <c r="D167" s="56"/>
      <c r="E167" s="50"/>
      <c r="F167" s="74"/>
      <c r="G167" s="3"/>
      <c r="H167" s="59"/>
      <c r="I167" s="59"/>
      <c r="J167" s="68"/>
      <c r="K167" s="68"/>
      <c r="L167" s="2"/>
      <c r="M167" s="71"/>
      <c r="N167" s="50"/>
      <c r="O167" s="50"/>
      <c r="P167" s="51"/>
      <c r="Q167" s="74"/>
      <c r="R167" s="74"/>
      <c r="S167" s="57">
        <f t="shared" si="0"/>
        <v>0</v>
      </c>
      <c r="T167" s="52"/>
      <c r="U167" s="59"/>
      <c r="V167" s="59"/>
      <c r="W167" s="57">
        <f t="shared" si="7"/>
        <v>0</v>
      </c>
      <c r="X167" s="52"/>
      <c r="Y167" s="53"/>
      <c r="Z167" s="53"/>
      <c r="AA167" s="52"/>
      <c r="AB167" s="57">
        <f t="shared" si="3"/>
        <v>0</v>
      </c>
      <c r="AC167"/>
      <c r="AD167"/>
    </row>
    <row r="168" spans="1:30" ht="12.75" customHeight="1">
      <c r="A168" s="61"/>
      <c r="B168" s="56"/>
      <c r="D168" s="56"/>
      <c r="E168" s="50"/>
      <c r="F168" s="74"/>
      <c r="G168" s="3"/>
      <c r="H168" s="59"/>
      <c r="I168" s="59"/>
      <c r="J168" s="68"/>
      <c r="K168" s="68"/>
      <c r="L168" s="2"/>
      <c r="M168" s="71"/>
      <c r="N168" s="50"/>
      <c r="O168" s="50"/>
      <c r="P168" s="51"/>
      <c r="Q168" s="74"/>
      <c r="R168" s="74"/>
      <c r="S168" s="57">
        <f t="shared" si="0"/>
        <v>0</v>
      </c>
      <c r="T168" s="52"/>
      <c r="U168" s="59"/>
      <c r="V168" s="59"/>
      <c r="W168" s="57">
        <f t="shared" si="7"/>
        <v>0</v>
      </c>
      <c r="X168" s="52"/>
      <c r="Y168" s="53"/>
      <c r="Z168" s="53"/>
      <c r="AA168" s="52"/>
      <c r="AB168" s="57">
        <f t="shared" si="3"/>
        <v>0</v>
      </c>
      <c r="AC168"/>
      <c r="AD168"/>
    </row>
    <row r="169" spans="1:30" ht="12.75" customHeight="1">
      <c r="A169" s="61"/>
      <c r="B169" s="56"/>
      <c r="D169" s="56"/>
      <c r="E169" s="50"/>
      <c r="F169" s="74"/>
      <c r="G169" s="3"/>
      <c r="H169" s="59"/>
      <c r="I169" s="59"/>
      <c r="J169" s="68"/>
      <c r="K169" s="68"/>
      <c r="L169" s="2"/>
      <c r="M169" s="71"/>
      <c r="N169" s="50"/>
      <c r="O169" s="50"/>
      <c r="P169" s="51"/>
      <c r="Q169" s="74"/>
      <c r="R169" s="74"/>
      <c r="S169" s="57">
        <f t="shared" si="0"/>
        <v>0</v>
      </c>
      <c r="T169" s="52"/>
      <c r="U169" s="59"/>
      <c r="V169" s="59"/>
      <c r="W169" s="57">
        <f t="shared" si="7"/>
        <v>0</v>
      </c>
      <c r="X169" s="52"/>
      <c r="Y169" s="53"/>
      <c r="Z169" s="53"/>
      <c r="AA169" s="52"/>
      <c r="AB169" s="57">
        <f t="shared" si="3"/>
        <v>0</v>
      </c>
      <c r="AC169"/>
      <c r="AD169"/>
    </row>
    <row r="170" spans="1:30" ht="12.75" customHeight="1">
      <c r="A170" s="61"/>
      <c r="B170" s="56"/>
      <c r="D170" s="56"/>
      <c r="E170" s="50"/>
      <c r="F170" s="74"/>
      <c r="G170" s="3"/>
      <c r="H170" s="59"/>
      <c r="I170" s="59"/>
      <c r="J170" s="68"/>
      <c r="K170" s="68"/>
      <c r="L170" s="2"/>
      <c r="M170" s="71"/>
      <c r="N170" s="50"/>
      <c r="O170" s="50"/>
      <c r="P170" s="51"/>
      <c r="Q170" s="74"/>
      <c r="R170" s="74"/>
      <c r="S170" s="57">
        <f t="shared" si="0"/>
        <v>0</v>
      </c>
      <c r="T170" s="52"/>
      <c r="U170" s="59"/>
      <c r="V170" s="59"/>
      <c r="W170" s="57">
        <f t="shared" si="7"/>
        <v>0</v>
      </c>
      <c r="X170" s="52"/>
      <c r="Y170" s="53"/>
      <c r="Z170" s="53"/>
      <c r="AA170" s="52"/>
      <c r="AB170" s="57">
        <f t="shared" si="3"/>
        <v>0</v>
      </c>
      <c r="AC170"/>
      <c r="AD170"/>
    </row>
    <row r="171" spans="1:30" ht="12.75" customHeight="1">
      <c r="A171" s="61"/>
      <c r="B171" s="56"/>
      <c r="D171" s="56"/>
      <c r="E171" s="50"/>
      <c r="F171" s="74"/>
      <c r="G171" s="3"/>
      <c r="H171" s="59"/>
      <c r="I171" s="59"/>
      <c r="J171" s="68"/>
      <c r="K171" s="68"/>
      <c r="L171" s="2"/>
      <c r="M171" s="71"/>
      <c r="N171" s="50"/>
      <c r="O171" s="50"/>
      <c r="P171" s="51"/>
      <c r="Q171" s="74"/>
      <c r="R171" s="74"/>
      <c r="S171" s="57">
        <f t="shared" si="0"/>
        <v>0</v>
      </c>
      <c r="T171" s="52"/>
      <c r="U171" s="59"/>
      <c r="V171" s="59"/>
      <c r="W171" s="57">
        <f t="shared" si="7"/>
        <v>0</v>
      </c>
      <c r="X171" s="52"/>
      <c r="Y171" s="53"/>
      <c r="Z171" s="53"/>
      <c r="AA171" s="52"/>
      <c r="AB171" s="57">
        <f t="shared" si="3"/>
        <v>0</v>
      </c>
      <c r="AC171"/>
      <c r="AD171"/>
    </row>
    <row r="172" spans="1:30" ht="12.75" customHeight="1">
      <c r="A172" s="61"/>
      <c r="B172" s="56"/>
      <c r="D172" s="56"/>
      <c r="E172" s="50"/>
      <c r="F172" s="74"/>
      <c r="G172" s="3"/>
      <c r="H172" s="59"/>
      <c r="I172" s="59"/>
      <c r="J172" s="68"/>
      <c r="K172" s="68"/>
      <c r="L172" s="2"/>
      <c r="M172" s="71"/>
      <c r="N172" s="50"/>
      <c r="O172" s="50"/>
      <c r="P172" s="51"/>
      <c r="Q172" s="74"/>
      <c r="R172" s="74"/>
      <c r="S172" s="57">
        <f t="shared" si="0"/>
        <v>0</v>
      </c>
      <c r="T172" s="52"/>
      <c r="U172" s="59"/>
      <c r="V172"/>
      <c r="W172" s="57">
        <f t="shared" si="7"/>
        <v>0</v>
      </c>
      <c r="X172" s="52"/>
      <c r="Y172" s="53"/>
      <c r="Z172" s="53"/>
      <c r="AA172" s="52"/>
      <c r="AB172" s="57">
        <f t="shared" si="3"/>
        <v>0</v>
      </c>
      <c r="AC172"/>
      <c r="AD172"/>
    </row>
    <row r="173" spans="1:30" ht="12.75" customHeight="1">
      <c r="A173" s="61"/>
      <c r="B173" s="56"/>
      <c r="D173" s="56"/>
      <c r="E173" s="74"/>
      <c r="F173" s="74"/>
      <c r="G173" s="3"/>
      <c r="H173" s="59"/>
      <c r="I173" s="59"/>
      <c r="J173" s="68"/>
      <c r="K173" s="68"/>
      <c r="L173" s="2"/>
      <c r="M173" s="71"/>
      <c r="N173" s="77"/>
      <c r="O173"/>
      <c r="P173" s="51"/>
      <c r="Q173" s="74"/>
      <c r="R173" s="74"/>
      <c r="S173" s="57">
        <f t="shared" si="0"/>
        <v>0</v>
      </c>
      <c r="T173" s="52"/>
      <c r="U173" s="59"/>
      <c r="V173"/>
      <c r="W173" s="57">
        <f t="shared" si="7"/>
        <v>0</v>
      </c>
      <c r="X173" s="52"/>
      <c r="Y173" s="53"/>
      <c r="Z173" s="53"/>
      <c r="AA173" s="52"/>
      <c r="AB173" s="57">
        <f t="shared" si="3"/>
        <v>0</v>
      </c>
      <c r="AC173"/>
      <c r="AD173"/>
    </row>
    <row r="174" spans="1:30" ht="12.75" customHeight="1">
      <c r="A174" s="61"/>
      <c r="B174" s="56"/>
      <c r="D174" s="56"/>
      <c r="E174" s="74"/>
      <c r="F174" s="74"/>
      <c r="G174" s="3"/>
      <c r="H174" s="59"/>
      <c r="I174" s="59"/>
      <c r="J174" s="59"/>
      <c r="K174" s="59"/>
      <c r="L174" s="2"/>
      <c r="M174" s="71"/>
      <c r="N174" s="77"/>
      <c r="O174"/>
      <c r="P174" s="51"/>
      <c r="Q174" s="74"/>
      <c r="R174" s="74"/>
      <c r="S174" s="57">
        <f t="shared" si="0"/>
        <v>0</v>
      </c>
      <c r="T174" s="52"/>
      <c r="U174" s="59"/>
      <c r="V174"/>
      <c r="W174" s="57">
        <f t="shared" si="7"/>
        <v>0</v>
      </c>
      <c r="X174" s="52"/>
      <c r="Y174" s="53"/>
      <c r="Z174" s="53"/>
      <c r="AA174" s="52"/>
      <c r="AB174" s="57">
        <f t="shared" si="3"/>
        <v>0</v>
      </c>
      <c r="AC174"/>
      <c r="AD174"/>
    </row>
    <row r="175" spans="1:30" ht="12.75" customHeight="1">
      <c r="A175" s="61"/>
      <c r="B175" s="56"/>
      <c r="D175" s="56"/>
      <c r="E175" s="74"/>
      <c r="F175" s="74"/>
      <c r="G175" s="3"/>
      <c r="H175" s="59"/>
      <c r="I175" s="59"/>
      <c r="J175" s="59"/>
      <c r="K175" s="59"/>
      <c r="L175" s="2"/>
      <c r="M175" s="71"/>
      <c r="N175" s="77"/>
      <c r="O175"/>
      <c r="P175" s="51"/>
      <c r="Q175" s="74"/>
      <c r="R175" s="74"/>
      <c r="S175" s="57">
        <f t="shared" si="0"/>
        <v>0</v>
      </c>
      <c r="T175" s="52"/>
      <c r="U175" s="59"/>
      <c r="V175"/>
      <c r="W175" s="57">
        <f t="shared" si="7"/>
        <v>0</v>
      </c>
      <c r="X175" s="52"/>
      <c r="Y175" s="53"/>
      <c r="Z175" s="53"/>
      <c r="AA175" s="52"/>
      <c r="AB175" s="57">
        <f t="shared" si="3"/>
        <v>0</v>
      </c>
      <c r="AC175"/>
      <c r="AD175"/>
    </row>
    <row r="176" spans="1:30" ht="12.75" customHeight="1">
      <c r="A176"/>
      <c r="B176" s="56"/>
      <c r="D176" s="56"/>
      <c r="E176" s="74"/>
      <c r="F176" s="74"/>
      <c r="G176" s="3"/>
      <c r="H176" s="59"/>
      <c r="I176" s="59"/>
      <c r="J176" s="59"/>
      <c r="K176"/>
      <c r="L176" s="2"/>
      <c r="M176" s="71"/>
      <c r="N176" s="77"/>
      <c r="O176" s="77"/>
      <c r="P176" s="76"/>
      <c r="Q176" s="74"/>
      <c r="R176" s="74"/>
      <c r="S176" s="57">
        <f t="shared" si="0"/>
        <v>0</v>
      </c>
      <c r="T176" s="52"/>
      <c r="U176"/>
      <c r="V176"/>
      <c r="W176" s="57">
        <f t="shared" si="7"/>
        <v>0</v>
      </c>
      <c r="X176" s="52"/>
      <c r="Y176" s="53"/>
      <c r="Z176" s="53"/>
      <c r="AA176" s="52"/>
      <c r="AB176" s="57">
        <f t="shared" si="3"/>
        <v>0</v>
      </c>
      <c r="AC176"/>
      <c r="AD176"/>
    </row>
    <row r="177" spans="1:30" ht="12.75" customHeight="1">
      <c r="A177"/>
      <c r="B177" s="56"/>
      <c r="D177" s="56"/>
      <c r="E177" s="74"/>
      <c r="F177" s="74"/>
      <c r="G177" s="3"/>
      <c r="H177" s="59"/>
      <c r="I177" s="59"/>
      <c r="J177" s="59"/>
      <c r="K177"/>
      <c r="L177" s="2"/>
      <c r="M177" s="71"/>
      <c r="N177" s="77"/>
      <c r="O177" s="77"/>
      <c r="P177" s="76"/>
      <c r="Q177" s="74"/>
      <c r="R177" s="74"/>
      <c r="S177" s="57">
        <f t="shared" si="0"/>
        <v>0</v>
      </c>
      <c r="T177" s="52"/>
      <c r="U177"/>
      <c r="V177"/>
      <c r="W177" s="57">
        <f t="shared" si="7"/>
        <v>0</v>
      </c>
      <c r="X177" s="52"/>
      <c r="Y177" s="53"/>
      <c r="Z177" s="53"/>
      <c r="AA177" s="52"/>
      <c r="AB177" s="57">
        <f t="shared" si="3"/>
        <v>0</v>
      </c>
      <c r="AC177"/>
      <c r="AD177"/>
    </row>
    <row r="178" spans="1:30" ht="12.75" customHeight="1">
      <c r="A178"/>
      <c r="B178" s="56"/>
      <c r="D178" s="56"/>
      <c r="E178" s="74"/>
      <c r="F178" s="74"/>
      <c r="G178" s="3"/>
      <c r="H178" s="59"/>
      <c r="I178" s="59"/>
      <c r="J178" s="59"/>
      <c r="K178" s="59"/>
      <c r="L178" s="2"/>
      <c r="M178" s="71"/>
      <c r="N178" s="78"/>
      <c r="O178" s="78"/>
      <c r="P178" s="79"/>
      <c r="Q178"/>
      <c r="R178"/>
      <c r="S178"/>
      <c r="T178" s="18"/>
      <c r="U178"/>
      <c r="V178"/>
      <c r="W178"/>
      <c r="X178" s="18"/>
      <c r="Y178" s="80"/>
      <c r="Z178" s="80"/>
      <c r="AA178" s="18"/>
      <c r="AB178"/>
      <c r="AC178"/>
      <c r="AD178"/>
    </row>
    <row r="179" spans="1:30" ht="12.75" customHeight="1">
      <c r="A179"/>
      <c r="B179" s="56"/>
      <c r="D179" s="56"/>
      <c r="E179" s="74"/>
      <c r="F179" s="74"/>
      <c r="G179" s="3"/>
      <c r="H179" s="59"/>
      <c r="I179" s="59"/>
      <c r="J179" s="59"/>
      <c r="K179" s="59"/>
      <c r="L179" s="2"/>
      <c r="M179" s="71"/>
      <c r="N179" s="78"/>
      <c r="O179" s="78"/>
      <c r="P179" s="79"/>
      <c r="Q179"/>
      <c r="R179"/>
      <c r="S179"/>
      <c r="T179" s="18"/>
      <c r="U179"/>
      <c r="V179"/>
      <c r="W179"/>
      <c r="X179" s="18"/>
      <c r="Y179" s="80"/>
      <c r="Z179" s="80"/>
      <c r="AA179" s="18"/>
      <c r="AB179"/>
      <c r="AC179"/>
      <c r="AD179"/>
    </row>
    <row r="180" spans="1:30" ht="12.75" customHeight="1">
      <c r="A180"/>
      <c r="B180" s="56"/>
      <c r="D180" s="56"/>
      <c r="E180" s="74"/>
      <c r="F180" s="74"/>
      <c r="G180" s="3"/>
      <c r="H180" s="59"/>
      <c r="I180" s="59"/>
      <c r="J180" s="59"/>
      <c r="K180" s="59"/>
      <c r="L180" s="2"/>
      <c r="M180" s="71"/>
      <c r="N180" s="78"/>
      <c r="O180" s="78"/>
      <c r="P180" s="79"/>
      <c r="Q180"/>
      <c r="R180"/>
      <c r="S180"/>
      <c r="T180" s="18"/>
      <c r="U180"/>
      <c r="V180"/>
      <c r="W180"/>
      <c r="X180" s="18"/>
      <c r="Y180" s="80"/>
      <c r="Z180" s="80"/>
      <c r="AA180" s="18"/>
      <c r="AB180"/>
      <c r="AC180"/>
      <c r="AD180"/>
    </row>
    <row r="181" spans="1:30" ht="12.75" customHeight="1">
      <c r="A181"/>
      <c r="B181" s="56"/>
      <c r="D181" s="56"/>
      <c r="E181" s="74"/>
      <c r="F181" s="74"/>
      <c r="G181" s="3"/>
      <c r="H181" s="59"/>
      <c r="I181" s="59"/>
      <c r="J181" s="59"/>
      <c r="K181" s="59"/>
      <c r="L181" s="2"/>
      <c r="M181" s="71"/>
      <c r="N181" s="78"/>
      <c r="O181" s="78"/>
      <c r="P181" s="79"/>
      <c r="Q181"/>
      <c r="R181"/>
      <c r="S181"/>
      <c r="T181" s="18"/>
      <c r="U181"/>
      <c r="V181"/>
      <c r="W181"/>
      <c r="X181" s="18"/>
      <c r="Y181" s="80"/>
      <c r="Z181" s="80"/>
      <c r="AA181" s="18"/>
      <c r="AB181"/>
      <c r="AC181"/>
      <c r="AD181"/>
    </row>
    <row r="182" spans="1:30" ht="12.75" customHeight="1">
      <c r="A182"/>
      <c r="B182" s="56"/>
      <c r="D182" s="56"/>
      <c r="E182" s="74"/>
      <c r="F182" s="74"/>
      <c r="G182" s="3"/>
      <c r="H182" s="59"/>
      <c r="I182" s="59"/>
      <c r="J182"/>
      <c r="K182"/>
      <c r="L182" s="2"/>
      <c r="M182" s="71"/>
      <c r="N182" s="78"/>
      <c r="O182" s="78"/>
      <c r="P182" s="79"/>
      <c r="Q182"/>
      <c r="R182"/>
      <c r="S182"/>
      <c r="T182" s="18"/>
      <c r="U182"/>
      <c r="V182"/>
      <c r="W182"/>
      <c r="X182" s="18"/>
      <c r="Y182" s="80"/>
      <c r="Z182" s="80"/>
      <c r="AA182" s="18"/>
      <c r="AB182"/>
      <c r="AC182"/>
      <c r="AD182"/>
    </row>
    <row r="183" spans="1:30" ht="13.5" customHeight="1">
      <c r="A183"/>
      <c r="B183" s="56"/>
      <c r="D183" s="81" t="s">
        <v>165</v>
      </c>
      <c r="E183" s="82">
        <f>SUM($E$5:$E172)</f>
        <v>4246.75</v>
      </c>
      <c r="F183" s="82">
        <f>SUM($F$5:$F172)</f>
        <v>2621.6</v>
      </c>
      <c r="G183" s="3"/>
      <c r="H183" s="59"/>
      <c r="I183" s="59"/>
      <c r="J183" s="83">
        <f>SUM(J4:J175)-SUM(K4:K175)</f>
        <v>0</v>
      </c>
      <c r="K183" s="83"/>
      <c r="L183" s="2"/>
      <c r="M183" s="64"/>
      <c r="N183" s="84">
        <f>SUM(N4:N177)</f>
        <v>0</v>
      </c>
      <c r="O183" s="84">
        <f>SUM(O4:O177)</f>
        <v>0</v>
      </c>
      <c r="P183" s="85"/>
      <c r="Q183" s="86">
        <f>SUM(Q4:Q177)</f>
        <v>8464.79</v>
      </c>
      <c r="R183" s="86">
        <f>SUM(R4:R177)</f>
        <v>2766.6</v>
      </c>
      <c r="S183" s="86"/>
      <c r="T183" s="87"/>
      <c r="U183" s="86">
        <f>SUM(U4:U172)</f>
        <v>0</v>
      </c>
      <c r="V183" s="86">
        <f>SUM(V4:V172)</f>
        <v>0</v>
      </c>
      <c r="W183" s="86"/>
      <c r="X183" s="87"/>
      <c r="Y183" s="86">
        <f>SUM(Y4:Y172)</f>
        <v>20314.94</v>
      </c>
      <c r="Z183" s="86">
        <f>SUM(Z4:Z172)</f>
        <v>0</v>
      </c>
      <c r="AA183" s="86"/>
      <c r="AB183"/>
      <c r="AC183"/>
      <c r="AD183"/>
    </row>
    <row r="184" spans="1:30" ht="12.75" customHeight="1">
      <c r="A184"/>
      <c r="B184" s="56"/>
      <c r="D184" s="81"/>
      <c r="G184" s="3"/>
      <c r="H184" s="59"/>
      <c r="I184" s="59"/>
      <c r="J184" s="87"/>
      <c r="K184" s="87"/>
      <c r="L184" s="2"/>
      <c r="M184" s="64"/>
      <c r="N184" s="78"/>
      <c r="O184" s="78"/>
      <c r="P184" s="64"/>
      <c r="Q184" s="87"/>
      <c r="R184" s="87"/>
      <c r="S184" s="87"/>
      <c r="T184" s="87"/>
      <c r="U184" s="87"/>
      <c r="V184" s="87"/>
      <c r="W184" s="87"/>
      <c r="X184" s="87"/>
      <c r="Y184" s="87"/>
      <c r="Z184" s="87"/>
      <c r="AA184" s="87"/>
      <c r="AB184"/>
      <c r="AC184"/>
      <c r="AD184"/>
    </row>
    <row r="185" spans="1:30" ht="13.5" customHeight="1">
      <c r="A185"/>
      <c r="B185" s="56"/>
      <c r="C185" s="88" t="s">
        <v>166</v>
      </c>
      <c r="D185" s="88"/>
      <c r="E185" s="89">
        <f>E183-F183</f>
        <v>1625.15</v>
      </c>
      <c r="F185" s="89"/>
      <c r="G185" s="3"/>
      <c r="H185" s="59"/>
      <c r="I185" s="59"/>
      <c r="J185" s="87"/>
      <c r="K185" s="87"/>
      <c r="L185" s="2"/>
      <c r="M185" s="64"/>
      <c r="N185" s="78"/>
      <c r="O185" s="78"/>
      <c r="P185" s="64"/>
      <c r="Q185" s="87"/>
      <c r="R185" s="87"/>
      <c r="S185" s="87"/>
      <c r="T185" s="87"/>
      <c r="U185" s="87"/>
      <c r="V185" s="87"/>
      <c r="W185" s="87"/>
      <c r="X185" s="87"/>
      <c r="Y185" s="87"/>
      <c r="Z185" s="87"/>
      <c r="AA185" s="87"/>
      <c r="AB185"/>
      <c r="AC185"/>
      <c r="AD185"/>
    </row>
    <row r="186" spans="1:30" ht="12.75" customHeight="1">
      <c r="A186"/>
      <c r="B186" s="56"/>
      <c r="D186" s="81"/>
      <c r="E186" s="72"/>
      <c r="F186" s="72"/>
      <c r="G186" s="3"/>
      <c r="H186" s="59"/>
      <c r="I186" s="59"/>
      <c r="J186" s="87"/>
      <c r="K186" s="87"/>
      <c r="L186" s="2"/>
      <c r="M186" s="64"/>
      <c r="N186" s="78"/>
      <c r="O186" s="78"/>
      <c r="P186" s="64"/>
      <c r="Q186" s="87"/>
      <c r="R186" s="87"/>
      <c r="S186" s="87"/>
      <c r="T186" s="87"/>
      <c r="U186" s="87"/>
      <c r="V186" s="87"/>
      <c r="W186" s="87"/>
      <c r="X186" s="87"/>
      <c r="Y186" s="87"/>
      <c r="Z186" s="87"/>
      <c r="AA186" s="87"/>
      <c r="AB186"/>
      <c r="AC186"/>
      <c r="AD186"/>
    </row>
    <row r="187" spans="1:64" ht="17.25" customHeight="1">
      <c r="A187" s="42"/>
      <c r="B187" s="42"/>
      <c r="G187" s="90" t="s">
        <v>167</v>
      </c>
      <c r="H187" s="90"/>
      <c r="I187" s="91">
        <f>Q187+U187+J183+Y187</f>
        <v>26013.129999999997</v>
      </c>
      <c r="J187" s="92"/>
      <c r="K187" s="93" t="s">
        <v>168</v>
      </c>
      <c r="L187" s="93"/>
      <c r="M187" s="93"/>
      <c r="N187" s="93"/>
      <c r="O187" s="94"/>
      <c r="P187" s="95"/>
      <c r="Q187" s="96">
        <f>Q183-R183</f>
        <v>5698.1900000000005</v>
      </c>
      <c r="R187" s="92">
        <f>Q189-Q187</f>
        <v>0</v>
      </c>
      <c r="S187" s="97"/>
      <c r="T187" s="94"/>
      <c r="U187" s="98">
        <f>U183-V183</f>
        <v>0</v>
      </c>
      <c r="V187" s="98"/>
      <c r="W187" s="97"/>
      <c r="X187" s="94"/>
      <c r="Y187" s="98">
        <f>Y183-Z183</f>
        <v>20314.94</v>
      </c>
      <c r="Z187" s="98"/>
      <c r="AA187" s="98"/>
      <c r="AB187" s="42"/>
      <c r="AC187" s="42"/>
      <c r="AD187" s="99"/>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row>
    <row r="188" spans="1:30" ht="12.75" customHeight="1">
      <c r="A188" s="61"/>
      <c r="B188" s="56"/>
      <c r="G188"/>
      <c r="I188"/>
      <c r="J188"/>
      <c r="K188"/>
      <c r="L188" s="2"/>
      <c r="M188" s="64"/>
      <c r="N188" s="78"/>
      <c r="O188" s="78"/>
      <c r="P188" s="64"/>
      <c r="Q188"/>
      <c r="R188"/>
      <c r="S188"/>
      <c r="T188" s="100"/>
      <c r="U188"/>
      <c r="V188"/>
      <c r="W188"/>
      <c r="X188" s="100"/>
      <c r="Y188" s="100"/>
      <c r="Z188" s="100"/>
      <c r="AA188" s="100"/>
      <c r="AB188"/>
      <c r="AC188"/>
      <c r="AD188"/>
    </row>
    <row r="189" spans="1:64" ht="15.75" customHeight="1">
      <c r="A189" s="101"/>
      <c r="B189" s="42"/>
      <c r="C189" s="42"/>
      <c r="D189" s="102"/>
      <c r="E189" s="103"/>
      <c r="F189" s="103"/>
      <c r="G189" s="104"/>
      <c r="H189" s="105"/>
      <c r="I189" s="92"/>
      <c r="J189" s="106" t="s">
        <v>169</v>
      </c>
      <c r="K189" s="106"/>
      <c r="L189" s="106"/>
      <c r="M189" s="106"/>
      <c r="N189" s="107"/>
      <c r="O189" s="107"/>
      <c r="P189" s="108"/>
      <c r="Q189" s="109">
        <v>5698.19</v>
      </c>
      <c r="R189" s="42"/>
      <c r="S189" s="42"/>
      <c r="T189" s="41"/>
      <c r="U189" s="42"/>
      <c r="V189" s="42"/>
      <c r="W189" s="42"/>
      <c r="X189" s="41"/>
      <c r="Y189" s="41"/>
      <c r="Z189" s="41"/>
      <c r="AA189" s="41"/>
      <c r="AB189" s="42"/>
      <c r="AC189" s="42"/>
      <c r="AD189" s="99"/>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row>
    <row r="190" spans="1:29" ht="12.75" customHeight="1">
      <c r="A190" s="61"/>
      <c r="B190" s="56"/>
      <c r="D190" s="81"/>
      <c r="E190" s="72"/>
      <c r="F190" s="72"/>
      <c r="G190" s="59"/>
      <c r="I190" s="68"/>
      <c r="J190"/>
      <c r="K190"/>
      <c r="L190" s="2"/>
      <c r="M190" s="64"/>
      <c r="N190" s="78"/>
      <c r="O190" s="78"/>
      <c r="P190" s="64"/>
      <c r="Q190"/>
      <c r="R190"/>
      <c r="S190"/>
      <c r="T190" s="100"/>
      <c r="U190"/>
      <c r="V190"/>
      <c r="W190"/>
      <c r="X190" s="100"/>
      <c r="Y190" s="100"/>
      <c r="Z190" s="100"/>
      <c r="AA190" s="100"/>
      <c r="AB190"/>
      <c r="AC190"/>
    </row>
    <row r="191" spans="1:29" ht="13.5" customHeight="1">
      <c r="A191" s="61"/>
      <c r="B191" s="56"/>
      <c r="E191" s="72"/>
      <c r="F191" s="110"/>
      <c r="G191"/>
      <c r="I191"/>
      <c r="J191" s="106" t="s">
        <v>170</v>
      </c>
      <c r="K191" s="106"/>
      <c r="L191" s="106"/>
      <c r="M191" s="106"/>
      <c r="N191" s="107"/>
      <c r="O191" s="107"/>
      <c r="P191" s="108"/>
      <c r="Q191" s="111">
        <f>IF(Q189&lt;&gt;Q187,"ERROR","OK")</f>
        <v>0</v>
      </c>
      <c r="R191"/>
      <c r="S191"/>
      <c r="T191" s="100"/>
      <c r="U191"/>
      <c r="V191"/>
      <c r="W191"/>
      <c r="X191" s="100"/>
      <c r="Y191" s="100"/>
      <c r="Z191" s="100"/>
      <c r="AA191" s="100"/>
      <c r="AB191"/>
      <c r="AC191"/>
    </row>
    <row r="192" spans="8:10" ht="12.75" customHeight="1">
      <c r="H192" s="112" t="s">
        <v>171</v>
      </c>
      <c r="I192" s="112"/>
      <c r="J192" s="112"/>
    </row>
    <row r="193" spans="8:10" ht="12.75" customHeight="1">
      <c r="H193" s="58" t="s">
        <v>38</v>
      </c>
      <c r="I193" s="113" t="s">
        <v>172</v>
      </c>
      <c r="J193" s="113"/>
    </row>
    <row r="194" spans="8:10" ht="12.75" customHeight="1">
      <c r="H194" s="58" t="s">
        <v>31</v>
      </c>
      <c r="I194" s="113" t="s">
        <v>173</v>
      </c>
      <c r="J194" s="113"/>
    </row>
    <row r="195" spans="8:10" ht="12.75" customHeight="1">
      <c r="H195" s="58" t="s">
        <v>49</v>
      </c>
      <c r="I195" s="113" t="s">
        <v>174</v>
      </c>
      <c r="J195" s="113"/>
    </row>
    <row r="196" spans="8:10" ht="12.75" customHeight="1">
      <c r="H196" s="58" t="s">
        <v>80</v>
      </c>
      <c r="I196" s="113" t="s">
        <v>175</v>
      </c>
      <c r="J196" s="113"/>
    </row>
    <row r="197" spans="8:10" ht="12.75" customHeight="1">
      <c r="H197" s="58" t="s">
        <v>176</v>
      </c>
      <c r="I197" s="113" t="s">
        <v>177</v>
      </c>
      <c r="J197" s="113"/>
    </row>
  </sheetData>
  <sheetProtection selectLockedCells="1" selectUnlockedCells="1"/>
  <mergeCells count="26">
    <mergeCell ref="A1:B1"/>
    <mergeCell ref="L1:L3"/>
    <mergeCell ref="N1:S1"/>
    <mergeCell ref="U1:W2"/>
    <mergeCell ref="AB1:AB3"/>
    <mergeCell ref="H2:H3"/>
    <mergeCell ref="J2:K2"/>
    <mergeCell ref="N2:O2"/>
    <mergeCell ref="Q2:Q3"/>
    <mergeCell ref="R2:R3"/>
    <mergeCell ref="S2:S3"/>
    <mergeCell ref="J183:K183"/>
    <mergeCell ref="C185:D185"/>
    <mergeCell ref="E185:F185"/>
    <mergeCell ref="G187:H187"/>
    <mergeCell ref="K187:N187"/>
    <mergeCell ref="U187:V187"/>
    <mergeCell ref="Y187:Z187"/>
    <mergeCell ref="J189:L189"/>
    <mergeCell ref="J191:L191"/>
    <mergeCell ref="H192:J192"/>
    <mergeCell ref="I193:J193"/>
    <mergeCell ref="I194:J194"/>
    <mergeCell ref="I195:J195"/>
    <mergeCell ref="I196:J196"/>
    <mergeCell ref="I197:J197"/>
  </mergeCells>
  <conditionalFormatting sqref="R187">
    <cfRule type="cellIs" priority="1" dxfId="0" operator="notEqual" stopIfTrue="1">
      <formula>0</formula>
    </cfRule>
  </conditionalFormatting>
  <conditionalFormatting sqref="E238">
    <cfRule type="cellIs" priority="2" dxfId="1" operator="lessThan" stopIfTrue="1">
      <formula>0</formula>
    </cfRule>
  </conditionalFormatting>
  <conditionalFormatting sqref="N4:N46 N48:N70 N73:N182">
    <cfRule type="cellIs" priority="3" dxfId="1" operator="lessThan" stopIfTrue="1">
      <formula>0</formula>
    </cfRule>
  </conditionalFormatting>
  <conditionalFormatting sqref="N48:N52">
    <cfRule type="cellIs" priority="4" dxfId="1" operator="lessThan" stopIfTrue="1">
      <formula>0</formula>
    </cfRule>
  </conditionalFormatting>
  <conditionalFormatting sqref="N47">
    <cfRule type="cellIs" priority="5" dxfId="1" operator="lessThan" stopIfTrue="1">
      <formula>0</formula>
    </cfRule>
  </conditionalFormatting>
  <conditionalFormatting sqref="N48:N51">
    <cfRule type="cellIs" priority="6" dxfId="1" operator="lessThan" stopIfTrue="1">
      <formula>0</formula>
    </cfRule>
  </conditionalFormatting>
  <conditionalFormatting sqref="N72">
    <cfRule type="cellIs" priority="7" dxfId="1" operator="lessThan" stopIfTrue="1">
      <formula>0</formula>
    </cfRule>
  </conditionalFormatting>
  <conditionalFormatting sqref="N71">
    <cfRule type="cellIs" priority="8" dxfId="1" operator="lessThan" stopIfTrue="1">
      <formula>0</formula>
    </cfRule>
  </conditionalFormatting>
  <dataValidations count="2">
    <dataValidation type="list" operator="equal" showErrorMessage="1" sqref="B1:B3 B15:B16 B18:B191">
      <formula1>Group</formula1>
    </dataValidation>
    <dataValidation type="list" operator="equal" showErrorMessage="1" sqref="B4:B14 B17">
      <formula1>Group</formula1>
    </dataValidation>
  </dataValidations>
  <printOptions gridLines="1" headings="1"/>
  <pageMargins left="0.7479166666666667" right="0.7479166666666667" top="0.5513888888888889" bottom="0.9840277777777777" header="0.5118055555555555" footer="0.5118055555555555"/>
  <pageSetup fitToHeight="0"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H41"/>
  <sheetViews>
    <sheetView workbookViewId="0" topLeftCell="A2">
      <selection activeCell="B5" sqref="B5"/>
    </sheetView>
  </sheetViews>
  <sheetFormatPr defaultColWidth="9.140625" defaultRowHeight="12.75" customHeight="1"/>
  <cols>
    <col min="1" max="1" width="17.57421875" style="1" customWidth="1"/>
    <col min="2" max="2" width="35.8515625" style="1" customWidth="1"/>
    <col min="3" max="3" width="12.7109375" style="0" customWidth="1"/>
    <col min="4" max="4" width="11.57421875" style="0" customWidth="1"/>
    <col min="5" max="5" width="14.28125" style="0" customWidth="1"/>
    <col min="6" max="16384" width="7.421875" style="0" customWidth="1"/>
  </cols>
  <sheetData>
    <row r="1" spans="1:3" ht="15" customHeight="1">
      <c r="A1" s="10" t="s">
        <v>178</v>
      </c>
      <c r="B1" s="10"/>
      <c r="C1" s="10"/>
    </row>
    <row r="2" spans="1:8" ht="13.5" customHeight="1">
      <c r="A2"/>
      <c r="B2"/>
      <c r="F2" s="32"/>
      <c r="G2" s="33"/>
      <c r="H2" s="114"/>
    </row>
    <row r="3" spans="1:5" ht="13.5" customHeight="1">
      <c r="A3" s="32" t="s">
        <v>13</v>
      </c>
      <c r="B3" s="32" t="s">
        <v>15</v>
      </c>
      <c r="C3" s="33" t="s">
        <v>179</v>
      </c>
      <c r="D3" s="33" t="s">
        <v>180</v>
      </c>
      <c r="E3" s="33" t="s">
        <v>11</v>
      </c>
    </row>
    <row r="4" spans="1:5" ht="12.75" customHeight="1">
      <c r="A4" s="115">
        <v>43831</v>
      </c>
      <c r="B4" s="58" t="s">
        <v>181</v>
      </c>
      <c r="C4" s="116">
        <v>20000</v>
      </c>
      <c r="D4" s="117"/>
      <c r="E4" s="12">
        <f>C4</f>
        <v>20000</v>
      </c>
    </row>
    <row r="5" spans="1:5" ht="12.75" customHeight="1">
      <c r="A5" s="115">
        <v>44197</v>
      </c>
      <c r="B5" s="1" t="s">
        <v>182</v>
      </c>
      <c r="C5" s="116">
        <v>314.94</v>
      </c>
      <c r="D5" s="117"/>
      <c r="E5" s="12">
        <f aca="true" t="shared" si="0" ref="E5:E16">IF(OR((C5&gt;0),(D5&gt;0)),(E4+C5)," ")</f>
        <v>20314.94</v>
      </c>
    </row>
    <row r="6" spans="1:5" ht="12.75" customHeight="1">
      <c r="A6" s="115">
        <v>44562</v>
      </c>
      <c r="B6" s="1" t="s">
        <v>182</v>
      </c>
      <c r="C6" s="116"/>
      <c r="D6" s="117"/>
      <c r="E6" s="12">
        <f t="shared" si="0"/>
        <v>0</v>
      </c>
    </row>
    <row r="7" spans="1:5" ht="12.75" customHeight="1">
      <c r="A7" s="115">
        <v>44927</v>
      </c>
      <c r="B7" s="1" t="s">
        <v>182</v>
      </c>
      <c r="C7" s="116"/>
      <c r="D7" s="117"/>
      <c r="E7" s="12">
        <f t="shared" si="0"/>
        <v>0</v>
      </c>
    </row>
    <row r="8" spans="1:5" ht="12.75" customHeight="1">
      <c r="A8" s="115">
        <v>45292</v>
      </c>
      <c r="B8" s="1" t="s">
        <v>182</v>
      </c>
      <c r="C8" s="116"/>
      <c r="D8" s="117"/>
      <c r="E8" s="12">
        <f t="shared" si="0"/>
        <v>0</v>
      </c>
    </row>
    <row r="9" spans="1:5" ht="12.75" customHeight="1">
      <c r="A9" s="115">
        <v>45658</v>
      </c>
      <c r="B9" s="1" t="s">
        <v>182</v>
      </c>
      <c r="C9" s="116"/>
      <c r="D9" s="117"/>
      <c r="E9" s="12">
        <f t="shared" si="0"/>
        <v>0</v>
      </c>
    </row>
    <row r="10" spans="1:5" ht="12.75" customHeight="1">
      <c r="A10" s="115">
        <v>46023</v>
      </c>
      <c r="B10" s="1" t="s">
        <v>182</v>
      </c>
      <c r="C10" s="116"/>
      <c r="D10" s="117"/>
      <c r="E10" s="12">
        <f t="shared" si="0"/>
        <v>0</v>
      </c>
    </row>
    <row r="11" spans="1:5" ht="12.75" customHeight="1">
      <c r="A11" s="115">
        <v>46388</v>
      </c>
      <c r="B11" s="1" t="s">
        <v>182</v>
      </c>
      <c r="C11" s="116"/>
      <c r="D11" s="117"/>
      <c r="E11" s="12">
        <f t="shared" si="0"/>
        <v>0</v>
      </c>
    </row>
    <row r="12" spans="1:5" ht="12.75" customHeight="1">
      <c r="A12" s="115">
        <v>46753</v>
      </c>
      <c r="B12" s="1" t="s">
        <v>182</v>
      </c>
      <c r="C12" s="116"/>
      <c r="D12" s="117"/>
      <c r="E12" s="12">
        <f t="shared" si="0"/>
        <v>0</v>
      </c>
    </row>
    <row r="13" spans="1:5" ht="12.75" customHeight="1">
      <c r="A13" s="115">
        <v>47119</v>
      </c>
      <c r="B13" s="1" t="s">
        <v>182</v>
      </c>
      <c r="C13" s="116"/>
      <c r="D13" s="117"/>
      <c r="E13" s="12">
        <f t="shared" si="0"/>
        <v>0</v>
      </c>
    </row>
    <row r="14" spans="1:5" ht="12.75" customHeight="1">
      <c r="A14" s="115">
        <v>47484</v>
      </c>
      <c r="B14" s="1" t="s">
        <v>182</v>
      </c>
      <c r="C14" s="116"/>
      <c r="D14" s="110"/>
      <c r="E14" s="12">
        <f t="shared" si="0"/>
        <v>0</v>
      </c>
    </row>
    <row r="15" spans="1:5" ht="12.75" customHeight="1">
      <c r="A15" s="115">
        <v>47849</v>
      </c>
      <c r="B15" s="1" t="s">
        <v>182</v>
      </c>
      <c r="C15" s="116"/>
      <c r="D15" s="117"/>
      <c r="E15" s="12">
        <f t="shared" si="0"/>
        <v>0</v>
      </c>
    </row>
    <row r="16" spans="1:5" ht="12.75" customHeight="1">
      <c r="A16" s="115">
        <v>48214</v>
      </c>
      <c r="B16" s="1" t="s">
        <v>182</v>
      </c>
      <c r="C16" s="116"/>
      <c r="D16" s="117"/>
      <c r="E16" s="12">
        <f t="shared" si="0"/>
        <v>0</v>
      </c>
    </row>
    <row r="17" spans="1:5" ht="12.75" customHeight="1">
      <c r="A17" s="61"/>
      <c r="B17"/>
      <c r="C17" s="116"/>
      <c r="D17" s="117"/>
      <c r="E17" s="12"/>
    </row>
    <row r="18" spans="1:5" ht="12.75" customHeight="1">
      <c r="A18" s="61"/>
      <c r="B18"/>
      <c r="C18" s="116"/>
      <c r="D18" s="117"/>
      <c r="E18" s="12"/>
    </row>
    <row r="19" spans="1:5" ht="12.75" customHeight="1">
      <c r="A19" s="61"/>
      <c r="B19"/>
      <c r="C19" s="116"/>
      <c r="D19" s="117"/>
      <c r="E19" s="12"/>
    </row>
    <row r="20" spans="1:5" ht="12.75" customHeight="1">
      <c r="A20" s="118"/>
      <c r="B20"/>
      <c r="C20" s="116"/>
      <c r="D20" s="117"/>
      <c r="E20" s="12"/>
    </row>
    <row r="21" spans="1:5" ht="12.75" customHeight="1">
      <c r="A21"/>
      <c r="B21" s="36"/>
      <c r="C21" s="119"/>
      <c r="D21" s="120"/>
      <c r="E21" s="120"/>
    </row>
    <row r="22" spans="1:5" ht="12.75" customHeight="1">
      <c r="A22"/>
      <c r="B22" s="36"/>
      <c r="C22" s="121"/>
      <c r="D22" s="121"/>
      <c r="E22" s="121"/>
    </row>
    <row r="23" spans="1:5" ht="12.75" customHeight="1">
      <c r="A23" s="90"/>
      <c r="B23" s="90"/>
      <c r="C23" s="121"/>
      <c r="D23" s="121"/>
      <c r="E23" s="121"/>
    </row>
    <row r="24" spans="1:5" ht="12.75" customHeight="1">
      <c r="A24" s="61"/>
      <c r="B24" s="58"/>
      <c r="C24" s="12"/>
      <c r="D24" s="12"/>
      <c r="E24" s="12"/>
    </row>
    <row r="25" spans="1:5" ht="12.75" customHeight="1">
      <c r="A25" s="61"/>
      <c r="B25" s="58"/>
      <c r="C25" s="12"/>
      <c r="D25" s="12"/>
      <c r="E25" s="12"/>
    </row>
    <row r="26" spans="1:6" ht="12.75" customHeight="1">
      <c r="A26" s="61"/>
      <c r="B26" s="58"/>
      <c r="C26" s="12"/>
      <c r="D26" s="12"/>
      <c r="E26" s="12"/>
      <c r="F26" s="12"/>
    </row>
    <row r="27" spans="1:5" ht="12.75" customHeight="1">
      <c r="A27" s="61"/>
      <c r="B27" s="58"/>
      <c r="C27" s="12"/>
      <c r="D27" s="12"/>
      <c r="E27" s="12"/>
    </row>
    <row r="28" spans="1:5" ht="12.75" customHeight="1">
      <c r="A28" s="61"/>
      <c r="B28" s="58"/>
      <c r="C28" s="12"/>
      <c r="D28" s="12"/>
      <c r="E28" s="12"/>
    </row>
    <row r="29" spans="1:5" ht="12.75" customHeight="1">
      <c r="A29" s="61"/>
      <c r="B29" s="58"/>
      <c r="C29" s="12"/>
      <c r="D29" s="12"/>
      <c r="E29" s="12"/>
    </row>
    <row r="30" spans="1:5" ht="12.75" customHeight="1">
      <c r="A30" s="61"/>
      <c r="B30" s="58"/>
      <c r="C30" s="12"/>
      <c r="D30" s="12"/>
      <c r="E30" s="12"/>
    </row>
    <row r="31" spans="1:5" ht="12.75" customHeight="1">
      <c r="A31" s="61"/>
      <c r="B31" s="58"/>
      <c r="C31" s="12"/>
      <c r="D31" s="12"/>
      <c r="E31" s="12"/>
    </row>
    <row r="32" spans="1:5" ht="12.75" customHeight="1">
      <c r="A32" s="61"/>
      <c r="B32" s="58"/>
      <c r="C32" s="12"/>
      <c r="D32" s="12"/>
      <c r="E32" s="12"/>
    </row>
    <row r="33" spans="1:5" ht="12.75" customHeight="1">
      <c r="A33" s="61"/>
      <c r="B33" s="58"/>
      <c r="C33" s="12"/>
      <c r="D33" s="12"/>
      <c r="E33" s="12"/>
    </row>
    <row r="34" spans="1:5" ht="12.75" customHeight="1">
      <c r="A34" s="61"/>
      <c r="C34" s="12"/>
      <c r="D34" s="12"/>
      <c r="E34" s="12"/>
    </row>
    <row r="35" spans="1:5" ht="12.75" customHeight="1">
      <c r="A35" s="61">
        <v>43434</v>
      </c>
      <c r="C35" s="12"/>
      <c r="D35" s="12"/>
      <c r="E35" s="12"/>
    </row>
    <row r="36" spans="1:5" ht="12.75" customHeight="1">
      <c r="A36" s="61">
        <v>43465</v>
      </c>
      <c r="C36" s="12"/>
      <c r="D36" s="12"/>
      <c r="E36" s="12"/>
    </row>
    <row r="37" spans="1:5" ht="12.75" customHeight="1">
      <c r="A37" s="61"/>
      <c r="B37"/>
      <c r="C37" s="12"/>
      <c r="D37" s="12"/>
      <c r="E37" s="12"/>
    </row>
    <row r="38" spans="1:5" ht="12.75" customHeight="1">
      <c r="A38" s="61"/>
      <c r="B38"/>
      <c r="C38" s="12"/>
      <c r="D38" s="12"/>
      <c r="E38" s="12"/>
    </row>
    <row r="39" spans="2:5" ht="12.75" customHeight="1">
      <c r="B39" s="36"/>
      <c r="C39" s="120"/>
      <c r="D39" s="119"/>
      <c r="E39" s="120"/>
    </row>
    <row r="40" ht="12.75" customHeight="1">
      <c r="B40"/>
    </row>
    <row r="41" ht="12.75" customHeight="1">
      <c r="C41" s="12"/>
    </row>
  </sheetData>
  <sheetProtection selectLockedCells="1" selectUnlockedCells="1"/>
  <mergeCells count="2">
    <mergeCell ref="A1:C1"/>
    <mergeCell ref="A23:B23"/>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E148"/>
  <sheetViews>
    <sheetView workbookViewId="0" topLeftCell="A39">
      <selection activeCell="G44" sqref="G44"/>
    </sheetView>
  </sheetViews>
  <sheetFormatPr defaultColWidth="9.140625" defaultRowHeight="12.75"/>
  <cols>
    <col min="1" max="1" width="19.421875" style="0" customWidth="1"/>
    <col min="2" max="2" width="25.7109375" style="78" customWidth="1"/>
    <col min="3" max="3" width="16.421875" style="1" customWidth="1"/>
    <col min="4" max="4" width="16.00390625" style="122" customWidth="1"/>
    <col min="5" max="5" width="11.421875" style="1" customWidth="1"/>
    <col min="6" max="16384" width="11.421875" style="0" customWidth="1"/>
  </cols>
  <sheetData>
    <row r="1" spans="1:2" ht="14.25">
      <c r="A1" s="123" t="s">
        <v>183</v>
      </c>
      <c r="B1" s="123"/>
    </row>
    <row r="3" spans="1:4" ht="14.25">
      <c r="A3" s="36" t="s">
        <v>184</v>
      </c>
      <c r="B3" s="124" t="s">
        <v>23</v>
      </c>
      <c r="C3" s="124"/>
      <c r="D3" s="125" t="s">
        <v>185</v>
      </c>
    </row>
    <row r="4" spans="1:4" ht="14.25">
      <c r="A4" s="36"/>
      <c r="B4" s="126" t="s">
        <v>109</v>
      </c>
      <c r="C4" s="36" t="s">
        <v>11</v>
      </c>
      <c r="D4" s="125"/>
    </row>
    <row r="5" spans="1:5" ht="14.25">
      <c r="A5" s="1" t="s">
        <v>184</v>
      </c>
      <c r="B5" s="78" t="s">
        <v>186</v>
      </c>
      <c r="C5" s="78" t="s">
        <v>17</v>
      </c>
      <c r="D5" s="122" t="s">
        <v>187</v>
      </c>
      <c r="E5" s="1" t="s">
        <v>188</v>
      </c>
    </row>
    <row r="6" spans="3:5" ht="14.25">
      <c r="C6" s="78"/>
      <c r="E6" s="127">
        <f>$C$59/28</f>
        <v>41</v>
      </c>
    </row>
    <row r="7" spans="1:5" ht="14.25">
      <c r="A7" s="12">
        <f>IF(Ledger!$B57="Laying up Supper",Ledger!$D57," ")</f>
        <v>0</v>
      </c>
      <c r="B7" s="12">
        <f>IF(Ledger!$B57="Laying up Supper",Ledger!$C57," ")</f>
        <v>0</v>
      </c>
      <c r="C7" s="12">
        <f>IF(AND(Ledger!$B57="Laying up Supper",Ledger!E57&gt;0),Ledger!$E57," ")</f>
        <v>20</v>
      </c>
      <c r="D7" s="12">
        <f>IF(AND(Ledger!$B57="Laying up Supper",Ledger!F57&gt;0),Ledger!$F57," ")</f>
        <v>0</v>
      </c>
      <c r="E7" s="127"/>
    </row>
    <row r="8" spans="1:5" ht="14.25">
      <c r="A8" s="12">
        <f>IF(Ledger!$B58="Laying up Supper",Ledger!$D58," ")</f>
        <v>0</v>
      </c>
      <c r="B8" s="12">
        <f>IF(Ledger!$B58="Laying up Supper",Ledger!$C58," ")</f>
        <v>0</v>
      </c>
      <c r="C8" s="12">
        <f>IF(AND(Ledger!$B58="Laying up Supper",Ledger!E58&gt;0),Ledger!$E58," ")</f>
        <v>20</v>
      </c>
      <c r="D8" s="12">
        <f>IF(AND(Ledger!$B58="Laying up Supper",Ledger!F58&gt;0),Ledger!$F58," ")</f>
        <v>0</v>
      </c>
      <c r="E8" s="127"/>
    </row>
    <row r="9" spans="1:5" ht="14.25">
      <c r="A9" s="12">
        <f>IF(Ledger!$B59="Laying up Supper",Ledger!$D59," ")</f>
        <v>0</v>
      </c>
      <c r="B9" s="12">
        <f>IF(Ledger!$B59="Laying up Supper",Ledger!$C59," ")</f>
        <v>0</v>
      </c>
      <c r="C9" s="12">
        <f>IF(AND(Ledger!$B59="Laying up Supper",Ledger!E59&gt;0),Ledger!$E59," ")</f>
        <v>20</v>
      </c>
      <c r="D9" s="12">
        <f>IF(AND(Ledger!$B59="Laying up Supper",Ledger!F59&gt;0),Ledger!$F59," ")</f>
        <v>0</v>
      </c>
      <c r="E9" s="127"/>
    </row>
    <row r="10" spans="1:5" ht="14.25">
      <c r="A10" s="12">
        <f>IF(Ledger!$B60="Laying up Supper",Ledger!$D60," ")</f>
        <v>0</v>
      </c>
      <c r="B10" s="12">
        <f>IF(Ledger!$B60="Laying up Supper",Ledger!$C60," ")</f>
        <v>0</v>
      </c>
      <c r="C10" s="12">
        <f>IF(AND(Ledger!$B60="Laying up Supper",Ledger!E60&gt;0),Ledger!$E60," ")</f>
        <v>20</v>
      </c>
      <c r="D10" s="12">
        <f>IF(AND(Ledger!$B60="Laying up Supper",Ledger!F60&gt;0),Ledger!$F60," ")</f>
        <v>0</v>
      </c>
      <c r="E10" s="127"/>
    </row>
    <row r="11" spans="1:5" ht="14.25">
      <c r="A11" s="12">
        <f>IF(Ledger!$B61="Laying up Supper",Ledger!$D61," ")</f>
        <v>0</v>
      </c>
      <c r="B11" s="12">
        <f>IF(Ledger!$B61="Laying up Supper",Ledger!$C61," ")</f>
        <v>0</v>
      </c>
      <c r="C11" s="12">
        <f>IF(AND(Ledger!$B61="Laying up Supper",Ledger!E61&gt;0),Ledger!$E61," ")</f>
        <v>10</v>
      </c>
      <c r="D11" s="12">
        <f>IF(AND(Ledger!$B61="Laying up Supper",Ledger!F61&gt;0),Ledger!$F61," ")</f>
        <v>0</v>
      </c>
      <c r="E11" s="127"/>
    </row>
    <row r="12" spans="1:5" ht="14.25">
      <c r="A12" s="12">
        <f>IF(Ledger!$B62="Laying up Supper",Ledger!$D62," ")</f>
        <v>0</v>
      </c>
      <c r="B12" s="12">
        <f>IF(Ledger!$B62="Laying up Supper",Ledger!$C62," ")</f>
        <v>0</v>
      </c>
      <c r="C12" s="12">
        <f>IF(AND(Ledger!$B62="Laying up Supper",Ledger!E62&gt;0),Ledger!$E62," ")</f>
        <v>20</v>
      </c>
      <c r="D12" s="12">
        <f>IF(AND(Ledger!$B62="Laying up Supper",Ledger!F62&gt;0),Ledger!$F62," ")</f>
        <v>0</v>
      </c>
      <c r="E12" s="127"/>
    </row>
    <row r="13" spans="1:5" ht="14.25">
      <c r="A13" s="12">
        <f>IF(Ledger!$B63="Laying up Supper",Ledger!$D63," ")</f>
        <v>0</v>
      </c>
      <c r="B13" s="12">
        <f>IF(Ledger!$B63="Laying up Supper",Ledger!$C63," ")</f>
        <v>0</v>
      </c>
      <c r="C13" s="12">
        <f>IF(AND(Ledger!$B63="Laying up Supper",Ledger!E63&gt;0),Ledger!$E63," ")</f>
        <v>20</v>
      </c>
      <c r="D13" s="12">
        <f>IF(AND(Ledger!$B63="Laying up Supper",Ledger!F63&gt;0),Ledger!$F63," ")</f>
        <v>0</v>
      </c>
      <c r="E13" s="127"/>
    </row>
    <row r="14" spans="1:5" ht="14.25">
      <c r="A14" s="12">
        <f>IF(Ledger!$B64="Laying up Supper",Ledger!$D64," ")</f>
        <v>0</v>
      </c>
      <c r="B14" s="12">
        <f>IF(Ledger!$B64="Laying up Supper",Ledger!$C64," ")</f>
        <v>0</v>
      </c>
      <c r="C14" s="12">
        <f>IF(AND(Ledger!$B64="Laying up Supper",Ledger!E64&gt;0),Ledger!$E64," ")</f>
        <v>20</v>
      </c>
      <c r="D14" s="12">
        <f>IF(AND(Ledger!$B64="Laying up Supper",Ledger!F64&gt;0),Ledger!$F64," ")</f>
        <v>0</v>
      </c>
      <c r="E14" s="127"/>
    </row>
    <row r="15" spans="1:5" ht="14.25">
      <c r="A15" s="12">
        <f>IF(Ledger!$B65="Laying up Supper",Ledger!$D65," ")</f>
        <v>0</v>
      </c>
      <c r="B15" s="12">
        <f>IF(Ledger!$B65="Laying up Supper",Ledger!$C65," ")</f>
        <v>0</v>
      </c>
      <c r="C15" s="12">
        <f>IF(AND(Ledger!$B65="Laying up Supper",Ledger!E65&gt;0),Ledger!$E65," ")</f>
        <v>20</v>
      </c>
      <c r="D15" s="12">
        <f>IF(AND(Ledger!$B65="Laying up Supper",Ledger!F65&gt;0),Ledger!$F65," ")</f>
        <v>0</v>
      </c>
      <c r="E15" s="127"/>
    </row>
    <row r="16" spans="1:5" ht="14.25">
      <c r="A16" s="12">
        <f>IF(Ledger!$B66="Laying up Supper",Ledger!$D66," ")</f>
        <v>0</v>
      </c>
      <c r="B16" s="12">
        <f>IF(Ledger!$B66="Laying up Supper",Ledger!$C66," ")</f>
        <v>0</v>
      </c>
      <c r="C16" s="12">
        <f>IF(AND(Ledger!$B66="Laying up Supper",Ledger!E66&gt;0),Ledger!$E66," ")</f>
        <v>20</v>
      </c>
      <c r="D16" s="12">
        <f>IF(AND(Ledger!$B66="Laying up Supper",Ledger!F66&gt;0),Ledger!$F66," ")</f>
        <v>0</v>
      </c>
      <c r="E16" s="127"/>
    </row>
    <row r="17" spans="1:5" ht="14.25">
      <c r="A17" s="12">
        <f>IF(Ledger!$B67="Laying up Supper",Ledger!$D67," ")</f>
        <v>0</v>
      </c>
      <c r="B17" s="12">
        <f>IF(Ledger!$B67="Laying up Supper",Ledger!$C67," ")</f>
        <v>0</v>
      </c>
      <c r="C17" s="12">
        <f>IF(AND(Ledger!$B67="Laying up Supper",Ledger!E67&gt;0),Ledger!$E67," ")</f>
        <v>20</v>
      </c>
      <c r="D17" s="12">
        <f>IF(AND(Ledger!$B67="Laying up Supper",Ledger!F67&gt;0),Ledger!$F67," ")</f>
        <v>0</v>
      </c>
      <c r="E17" s="127"/>
    </row>
    <row r="18" spans="1:5" ht="14.25">
      <c r="A18" s="12">
        <f>IF(Ledger!$B68="Laying up Supper",Ledger!$D68," ")</f>
        <v>0</v>
      </c>
      <c r="B18" s="12">
        <f>IF(Ledger!$B68="Laying up Supper",Ledger!$C68," ")</f>
        <v>0</v>
      </c>
      <c r="C18" s="12">
        <f>IF(AND(Ledger!$B68="Laying up Supper",Ledger!E68&gt;0),Ledger!$E68," ")</f>
        <v>20</v>
      </c>
      <c r="D18" s="12">
        <f>IF(AND(Ledger!$B68="Laying up Supper",Ledger!F68&gt;0),Ledger!$F68," ")</f>
        <v>0</v>
      </c>
      <c r="E18" s="127"/>
    </row>
    <row r="19" spans="1:5" ht="14.25">
      <c r="A19" s="12">
        <f>IF(Ledger!$B69="Laying up Supper",Ledger!$D69," ")</f>
        <v>0</v>
      </c>
      <c r="B19" s="12">
        <f>IF(Ledger!$B69="Laying up Supper",Ledger!$C69," ")</f>
        <v>0</v>
      </c>
      <c r="C19" s="12">
        <f>IF(AND(Ledger!$B69="Laying up Supper",Ledger!E69&gt;0),Ledger!$E69," ")</f>
        <v>10</v>
      </c>
      <c r="D19" s="12">
        <f>IF(AND(Ledger!$B69="Laying up Supper",Ledger!F69&gt;0),Ledger!$F69," ")</f>
        <v>0</v>
      </c>
      <c r="E19" s="127"/>
    </row>
    <row r="20" spans="1:5" ht="14.25">
      <c r="A20" s="12">
        <f>IF(Ledger!$B70="Laying up Supper",Ledger!$D70," ")</f>
        <v>0</v>
      </c>
      <c r="B20" s="12">
        <f>IF(Ledger!$B70="Laying up Supper",Ledger!$C70," ")</f>
        <v>0</v>
      </c>
      <c r="C20" s="12">
        <f>IF(AND(Ledger!$B70="Laying up Supper",Ledger!E70&gt;0),Ledger!$E70," ")</f>
        <v>20</v>
      </c>
      <c r="D20" s="12">
        <f>IF(AND(Ledger!$B70="Laying up Supper",Ledger!F70&gt;0),Ledger!$F70," ")</f>
        <v>0</v>
      </c>
      <c r="E20" s="127"/>
    </row>
    <row r="21" spans="1:5" ht="14.25">
      <c r="A21" s="12">
        <f>IF(Ledger!$B71="Laying up Supper",Ledger!$D71," ")</f>
        <v>0</v>
      </c>
      <c r="B21" s="12">
        <f>IF(Ledger!$B71="Laying up Supper",Ledger!$C71," ")</f>
        <v>0</v>
      </c>
      <c r="C21" s="12">
        <f>IF(AND(Ledger!$B71="Laying up Supper",Ledger!E71&gt;0),Ledger!$E71," ")</f>
        <v>20</v>
      </c>
      <c r="D21" s="12">
        <f>IF(AND(Ledger!$B71="Laying up Supper",Ledger!F71&gt;0),Ledger!$F71," ")</f>
        <v>0</v>
      </c>
      <c r="E21" s="127"/>
    </row>
    <row r="22" spans="1:5" ht="14.25">
      <c r="A22" s="12">
        <f>IF(Ledger!$B72="Laying up Supper",Ledger!$D72," ")</f>
        <v>0</v>
      </c>
      <c r="B22" s="12">
        <f>IF(Ledger!$B72="Laying up Supper",Ledger!$C72," ")</f>
        <v>0</v>
      </c>
      <c r="C22" s="12">
        <f>IF(AND(Ledger!$B72="Laying up Supper",Ledger!E72&gt;0),Ledger!$E72," ")</f>
        <v>20</v>
      </c>
      <c r="D22" s="12">
        <f>IF(AND(Ledger!$B72="Laying up Supper",Ledger!F72&gt;0),Ledger!$F72," ")</f>
        <v>0</v>
      </c>
      <c r="E22" s="127"/>
    </row>
    <row r="23" spans="1:5" ht="14.25">
      <c r="A23" s="12">
        <f>IF(Ledger!$B73="Laying up Supper",Ledger!$D73," ")</f>
        <v>0</v>
      </c>
      <c r="B23" s="12">
        <f>IF(Ledger!$B73="Laying up Supper",Ledger!$C73," ")</f>
        <v>0</v>
      </c>
      <c r="C23" s="12">
        <f>IF(AND(Ledger!$B73="Laying up Supper",Ledger!E73&gt;0),Ledger!$E73," ")</f>
        <v>20</v>
      </c>
      <c r="D23" s="12">
        <f>IF(AND(Ledger!$B73="Laying up Supper",Ledger!F73&gt;0),Ledger!$F73," ")</f>
        <v>0</v>
      </c>
      <c r="E23" s="127"/>
    </row>
    <row r="24" spans="1:5" ht="14.25">
      <c r="A24" s="12">
        <f>IF(Ledger!$B74="Laying up Supper",Ledger!$D74," ")</f>
        <v>0</v>
      </c>
      <c r="B24" s="12">
        <f>IF(Ledger!$B74="Laying up Supper",Ledger!$C74," ")</f>
        <v>0</v>
      </c>
      <c r="C24" s="12">
        <f>IF(AND(Ledger!$B74="Laying up Supper",Ledger!E74&gt;0),Ledger!$E74," ")</f>
        <v>20</v>
      </c>
      <c r="D24" s="12">
        <f>IF(AND(Ledger!$B74="Laying up Supper",Ledger!F74&gt;0),Ledger!$F74," ")</f>
        <v>0</v>
      </c>
      <c r="E24" s="127"/>
    </row>
    <row r="25" spans="1:5" ht="14.25">
      <c r="A25" s="12">
        <f>IF(Ledger!$B75="Laying up Supper",Ledger!$D75," ")</f>
        <v>0</v>
      </c>
      <c r="B25" s="12">
        <f>IF(Ledger!$B75="Laying up Supper",Ledger!$C75," ")</f>
        <v>0</v>
      </c>
      <c r="C25" s="12">
        <f>IF(AND(Ledger!$B75="Laying up Supper",Ledger!E75&gt;0),Ledger!$E75," ")</f>
        <v>20</v>
      </c>
      <c r="D25" s="12">
        <f>IF(AND(Ledger!$B75="Laying up Supper",Ledger!F75&gt;0),Ledger!$F75," ")</f>
        <v>0</v>
      </c>
      <c r="E25" s="127"/>
    </row>
    <row r="26" spans="1:5" ht="14.25">
      <c r="A26" s="12">
        <f>IF(Ledger!$B76="Laying up Supper",Ledger!$D76," ")</f>
        <v>0</v>
      </c>
      <c r="B26" s="12">
        <f>IF(Ledger!$B76="Laying up Supper",Ledger!$C76," ")</f>
        <v>0</v>
      </c>
      <c r="C26" s="12">
        <f>IF(AND(Ledger!$B76="Laying up Supper",Ledger!E76&gt;0),Ledger!$E76," ")</f>
        <v>10</v>
      </c>
      <c r="D26" s="12">
        <f>IF(AND(Ledger!$B76="Laying up Supper",Ledger!F76&gt;0),Ledger!$F76," ")</f>
        <v>0</v>
      </c>
      <c r="E26" s="127"/>
    </row>
    <row r="27" spans="1:5" ht="14.25">
      <c r="A27" s="12">
        <f>IF(Ledger!$B77="Laying up Supper",Ledger!$D77," ")</f>
        <v>0</v>
      </c>
      <c r="B27" s="12">
        <f>IF(Ledger!$B77="Laying up Supper",Ledger!$C77," ")</f>
        <v>0</v>
      </c>
      <c r="C27" s="12">
        <f>IF(AND(Ledger!$B77="Laying up Supper",Ledger!E77&gt;0),Ledger!$E77," ")</f>
        <v>10</v>
      </c>
      <c r="D27" s="12">
        <f>IF(AND(Ledger!$B77="Laying up Supper",Ledger!F77&gt;0),Ledger!$F77," ")</f>
        <v>0</v>
      </c>
      <c r="E27" s="127"/>
    </row>
    <row r="28" spans="1:5" ht="14.25">
      <c r="A28" s="12">
        <f>IF(Ledger!$B78="Laying up Supper",Ledger!$D78," ")</f>
        <v>0</v>
      </c>
      <c r="B28" s="12">
        <f>IF(Ledger!$B78="Laying up Supper",Ledger!$C78," ")</f>
        <v>0</v>
      </c>
      <c r="C28" s="12">
        <f>IF(AND(Ledger!$B78="Laying up Supper",Ledger!E78&gt;0),Ledger!$E78," ")</f>
        <v>10</v>
      </c>
      <c r="D28" s="12">
        <f>IF(AND(Ledger!$B78="Laying up Supper",Ledger!F78&gt;0),Ledger!$F78," ")</f>
        <v>0</v>
      </c>
      <c r="E28" s="127"/>
    </row>
    <row r="29" spans="1:5" ht="14.25">
      <c r="A29" s="12">
        <f>IF(Ledger!$B79="Laying up Supper",Ledger!$D79," ")</f>
        <v>0</v>
      </c>
      <c r="B29" s="12">
        <f>IF(Ledger!$B79="Laying up Supper",Ledger!$C79," ")</f>
        <v>0</v>
      </c>
      <c r="C29" s="12">
        <f>IF(AND(Ledger!$B79="Laying up Supper",Ledger!E79&gt;0),Ledger!$E79," ")</f>
        <v>0</v>
      </c>
      <c r="D29" s="12">
        <f>IF(AND(Ledger!$B79="Laying up Supper",Ledger!F79&gt;0),Ledger!$F79," ")</f>
        <v>0</v>
      </c>
      <c r="E29" s="127"/>
    </row>
    <row r="30" spans="1:5" ht="14.25">
      <c r="A30" s="12">
        <f>IF(Ledger!$B80="Laying up Supper",Ledger!$D80," ")</f>
        <v>0</v>
      </c>
      <c r="B30" s="12">
        <f>IF(Ledger!$B80="Laying up Supper",Ledger!$C80," ")</f>
        <v>0</v>
      </c>
      <c r="C30" s="12">
        <f>IF(AND(Ledger!$B80="Laying up Supper",Ledger!E80&gt;0),Ledger!$E80," ")</f>
        <v>20</v>
      </c>
      <c r="D30" s="12">
        <f>IF(AND(Ledger!$B80="Laying up Supper",Ledger!F80&gt;0),Ledger!$F80," ")</f>
        <v>0</v>
      </c>
      <c r="E30" s="127"/>
    </row>
    <row r="31" spans="1:5" ht="14.25">
      <c r="A31" s="12">
        <f>IF(Ledger!$B81="Laying up Supper",Ledger!$D81," ")</f>
        <v>0</v>
      </c>
      <c r="B31" s="12">
        <f>IF(Ledger!$B81="Laying up Supper",Ledger!$C81," ")</f>
        <v>0</v>
      </c>
      <c r="C31" s="12">
        <f>IF(AND(Ledger!$B81="Laying up Supper",Ledger!E81&gt;0),Ledger!$E81," ")</f>
        <v>36</v>
      </c>
      <c r="D31" s="12">
        <f>IF(AND(Ledger!$B81="Laying up Supper",Ledger!F81&gt;0),Ledger!$F81," ")</f>
        <v>0</v>
      </c>
      <c r="E31" s="127"/>
    </row>
    <row r="32" spans="1:5" ht="14.25">
      <c r="A32" s="12">
        <f>IF(Ledger!$B82="Laying up Supper",Ledger!$D82," ")</f>
        <v>0</v>
      </c>
      <c r="B32" s="12">
        <f>IF(Ledger!$B82="Laying up Supper",Ledger!$C82," ")</f>
        <v>0</v>
      </c>
      <c r="C32" s="12">
        <f>IF(AND(Ledger!$B82="Laying up Supper",Ledger!E82&gt;0),Ledger!$E82," ")</f>
        <v>0</v>
      </c>
      <c r="D32" s="12">
        <f>IF(AND(Ledger!$B82="Laying up Supper",Ledger!F82&gt;0),Ledger!$F82," ")</f>
        <v>0</v>
      </c>
      <c r="E32" s="127"/>
    </row>
    <row r="33" spans="1:5" ht="14.25">
      <c r="A33" s="12">
        <f>IF(Ledger!$B83="Laying up Supper",Ledger!$D83," ")</f>
        <v>0</v>
      </c>
      <c r="B33" s="12">
        <f>IF(Ledger!$B83="Laying up Supper",Ledger!$C83," ")</f>
        <v>0</v>
      </c>
      <c r="C33" s="12">
        <f>IF(AND(Ledger!$B83="Laying up Supper",Ledger!E83&gt;0),Ledger!$E83," ")</f>
        <v>36</v>
      </c>
      <c r="D33" s="12">
        <f>IF(AND(Ledger!$B83="Laying up Supper",Ledger!F83&gt;0),Ledger!$F83," ")</f>
        <v>0</v>
      </c>
      <c r="E33" s="127"/>
    </row>
    <row r="34" spans="1:5" ht="14.25">
      <c r="A34" s="12">
        <f>IF(Ledger!$B84="Laying up Supper",Ledger!$D84," ")</f>
        <v>0</v>
      </c>
      <c r="B34" s="12">
        <f>IF(Ledger!$B84="Laying up Supper",Ledger!$C84," ")</f>
        <v>0</v>
      </c>
      <c r="C34" s="12">
        <f>IF(AND(Ledger!$B84="Laying up Supper",Ledger!E84&gt;0),Ledger!$E84," ")</f>
        <v>36</v>
      </c>
      <c r="D34" s="12">
        <f>IF(AND(Ledger!$B84="Laying up Supper",Ledger!F84&gt;0),Ledger!$F84," ")</f>
        <v>0</v>
      </c>
      <c r="E34" s="127"/>
    </row>
    <row r="35" spans="1:5" ht="14.25">
      <c r="A35" s="12">
        <f>IF(Ledger!$B85="Laying up Supper",Ledger!$D85," ")</f>
        <v>0</v>
      </c>
      <c r="B35" s="12">
        <f>IF(Ledger!$B85="Laying up Supper",Ledger!$C85," ")</f>
        <v>0</v>
      </c>
      <c r="C35" s="12">
        <f>IF(AND(Ledger!$B85="Laying up Supper",Ledger!E85&gt;0),Ledger!$E85," ")</f>
        <v>36</v>
      </c>
      <c r="D35" s="12">
        <f>IF(AND(Ledger!$B85="Laying up Supper",Ledger!F85&gt;0),Ledger!$F85," ")</f>
        <v>0</v>
      </c>
      <c r="E35" s="127"/>
    </row>
    <row r="36" spans="1:5" ht="14.25">
      <c r="A36" s="12">
        <f>IF(Ledger!$B86="Laying up Supper",Ledger!$D86," ")</f>
        <v>0</v>
      </c>
      <c r="B36" s="12">
        <f>IF(Ledger!$B86="Laying up Supper",Ledger!$C86," ")</f>
        <v>0</v>
      </c>
      <c r="C36" s="12">
        <f>IF(AND(Ledger!$B86="Laying up Supper",Ledger!E86&gt;0),Ledger!$E86," ")</f>
        <v>36</v>
      </c>
      <c r="D36" s="12">
        <f>IF(AND(Ledger!$B86="Laying up Supper",Ledger!F86&gt;0),Ledger!$F86," ")</f>
        <v>0</v>
      </c>
      <c r="E36" s="127"/>
    </row>
    <row r="37" spans="1:5" ht="14.25">
      <c r="A37" s="12">
        <f>IF(Ledger!$B87="Laying up Supper",Ledger!$D87," ")</f>
        <v>0</v>
      </c>
      <c r="B37" s="12">
        <f>IF(Ledger!$B87="Laying up Supper",Ledger!$C87," ")</f>
        <v>0</v>
      </c>
      <c r="C37" s="12">
        <f>IF(AND(Ledger!$B87="Laying up Supper",Ledger!E87&gt;0),Ledger!$E87," ")</f>
        <v>54</v>
      </c>
      <c r="D37" s="12">
        <f>IF(AND(Ledger!$B87="Laying up Supper",Ledger!F87&gt;0),Ledger!$F87," ")</f>
        <v>0</v>
      </c>
      <c r="E37" s="127"/>
    </row>
    <row r="38" spans="1:5" ht="14.25">
      <c r="A38" s="12">
        <f>IF(Ledger!$B88="Laying up Supper",Ledger!$D88," ")</f>
        <v>0</v>
      </c>
      <c r="B38" s="12">
        <f>IF(Ledger!$B88="Laying up Supper",Ledger!$C88," ")</f>
        <v>0</v>
      </c>
      <c r="C38" s="12">
        <f>IF(AND(Ledger!$B88="Laying up Supper",Ledger!E88&gt;0),Ledger!$E88," ")</f>
        <v>36</v>
      </c>
      <c r="D38" s="12">
        <f>IF(AND(Ledger!$B88="Laying up Supper",Ledger!F88&gt;0),Ledger!$F88," ")</f>
        <v>0</v>
      </c>
      <c r="E38" s="127"/>
    </row>
    <row r="39" spans="1:5" ht="14.25">
      <c r="A39" s="12">
        <f>IF(Ledger!$B89="Laying up Supper",Ledger!$D89," ")</f>
        <v>0</v>
      </c>
      <c r="B39" s="12">
        <f>IF(Ledger!$B89="Laying up Supper",Ledger!$C89," ")</f>
        <v>0</v>
      </c>
      <c r="C39" s="12">
        <f>IF(AND(Ledger!$B89="Laying up Supper",Ledger!E89&gt;0),Ledger!$E89," ")</f>
        <v>36</v>
      </c>
      <c r="D39" s="12">
        <f>IF(AND(Ledger!$B89="Laying up Supper",Ledger!F89&gt;0),Ledger!$F89," ")</f>
        <v>0</v>
      </c>
      <c r="E39" s="127"/>
    </row>
    <row r="40" spans="1:5" ht="14.25">
      <c r="A40" s="12">
        <f>IF(Ledger!$B90="Laying up Supper",Ledger!$D90," ")</f>
        <v>0</v>
      </c>
      <c r="B40" s="12">
        <f>IF(Ledger!$B90="Laying up Supper",Ledger!$C90," ")</f>
        <v>0</v>
      </c>
      <c r="C40" s="12">
        <f>IF(AND(Ledger!$B90="Laying up Supper",Ledger!E90&gt;0),Ledger!$E90," ")</f>
        <v>36</v>
      </c>
      <c r="D40" s="12">
        <f>IF(AND(Ledger!$B90="Laying up Supper",Ledger!F90&gt;0),Ledger!$F90," ")</f>
        <v>0</v>
      </c>
      <c r="E40" s="127"/>
    </row>
    <row r="41" spans="1:5" ht="14.25">
      <c r="A41" s="12">
        <f>IF(Ledger!$B91="Laying up Supper",Ledger!$D91," ")</f>
        <v>0</v>
      </c>
      <c r="B41" s="12">
        <f>IF(Ledger!$B91="Laying up Supper",Ledger!$C91," ")</f>
        <v>0</v>
      </c>
      <c r="C41" s="12">
        <f>IF(AND(Ledger!$B91="Laying up Supper",Ledger!E91&gt;0),Ledger!$E91," ")</f>
        <v>36</v>
      </c>
      <c r="D41" s="12">
        <f>IF(AND(Ledger!$B91="Laying up Supper",Ledger!F91&gt;0),Ledger!$F91," ")</f>
        <v>0</v>
      </c>
      <c r="E41" s="127"/>
    </row>
    <row r="42" spans="1:5" ht="14.25">
      <c r="A42" s="12">
        <f>IF(Ledger!$B92="Laying up Supper",Ledger!$D92," ")</f>
        <v>0</v>
      </c>
      <c r="B42" s="12">
        <f>IF(Ledger!$B92="Laying up Supper",Ledger!$C92," ")</f>
        <v>0</v>
      </c>
      <c r="C42" s="12">
        <f>IF(AND(Ledger!$B92="Laying up Supper",Ledger!E92&gt;0),Ledger!$E92," ")</f>
        <v>18</v>
      </c>
      <c r="D42" s="12">
        <f>IF(AND(Ledger!$B92="Laying up Supper",Ledger!F92&gt;0),Ledger!$F92," ")</f>
        <v>0</v>
      </c>
      <c r="E42" s="127"/>
    </row>
    <row r="43" spans="1:5" ht="14.25">
      <c r="A43" s="12">
        <f>IF(Ledger!$B93="Laying up Supper",Ledger!$D93," ")</f>
        <v>0</v>
      </c>
      <c r="B43" s="12">
        <f>IF(Ledger!$B93="Laying up Supper",Ledger!$C93," ")</f>
        <v>0</v>
      </c>
      <c r="C43" s="12">
        <f>IF(AND(Ledger!$B93="Laying up Supper",Ledger!E93&gt;0),Ledger!$E93," ")</f>
        <v>18</v>
      </c>
      <c r="D43" s="12">
        <f>IF(AND(Ledger!$B93="Laying up Supper",Ledger!F93&gt;0),Ledger!$F93," ")</f>
        <v>0</v>
      </c>
      <c r="E43" s="127"/>
    </row>
    <row r="44" spans="1:5" ht="14.25">
      <c r="A44" s="12">
        <f>IF(Ledger!$B94="Laying up Supper",Ledger!$D94," ")</f>
        <v>0</v>
      </c>
      <c r="B44" s="12">
        <f>IF(Ledger!$B94="Laying up Supper",Ledger!$C94," ")</f>
        <v>0</v>
      </c>
      <c r="C44" s="12">
        <f>IF(AND(Ledger!$B94="Laying up Supper",Ledger!E94&gt;0),Ledger!$E94," ")</f>
        <v>36</v>
      </c>
      <c r="D44" s="12">
        <f>IF(AND(Ledger!$B94="Laying up Supper",Ledger!F94&gt;0),Ledger!$F94," ")</f>
        <v>0</v>
      </c>
      <c r="E44" s="127"/>
    </row>
    <row r="45" spans="1:5" ht="14.25">
      <c r="A45" s="12">
        <f>IF(Ledger!$B95="Laying up Supper",Ledger!$D95," ")</f>
        <v>0</v>
      </c>
      <c r="B45" s="12">
        <f>IF(Ledger!$B95="Laying up Supper",Ledger!$C95," ")</f>
        <v>0</v>
      </c>
      <c r="C45" s="12">
        <f>IF(AND(Ledger!$B95="Laying up Supper",Ledger!E95&gt;0),Ledger!$E95," ")</f>
        <v>36</v>
      </c>
      <c r="D45" s="12">
        <f>IF(AND(Ledger!$B95="Laying up Supper",Ledger!F95&gt;0),Ledger!$F95," ")</f>
        <v>0</v>
      </c>
      <c r="E45" s="127"/>
    </row>
    <row r="46" spans="1:5" ht="14.25">
      <c r="A46" s="12">
        <f>IF(Ledger!$B96="Laying up Supper",Ledger!$D96," ")</f>
        <v>0</v>
      </c>
      <c r="B46" s="12">
        <f>IF(Ledger!$B96="Laying up Supper",Ledger!$C96," ")</f>
        <v>0</v>
      </c>
      <c r="C46" s="12">
        <f>IF(AND(Ledger!$B96="Laying up Supper",Ledger!E96&gt;0),Ledger!$E96," ")</f>
        <v>36</v>
      </c>
      <c r="D46" s="12">
        <f>IF(AND(Ledger!$B96="Laying up Supper",Ledger!F96&gt;0),Ledger!$F96," ")</f>
        <v>0</v>
      </c>
      <c r="E46" s="127"/>
    </row>
    <row r="47" spans="1:5" ht="14.25">
      <c r="A47" s="12">
        <f>IF(Ledger!$B97="Laying up Supper",Ledger!$D97," ")</f>
        <v>0</v>
      </c>
      <c r="B47" s="12">
        <f>IF(Ledger!$B97="Laying up Supper",Ledger!$C97," ")</f>
        <v>0</v>
      </c>
      <c r="C47" s="12">
        <f>IF(AND(Ledger!$B97="Laying up Supper",Ledger!E97&gt;0),Ledger!$E97," ")</f>
        <v>36</v>
      </c>
      <c r="D47" s="12">
        <f>IF(AND(Ledger!$B97="Laying up Supper",Ledger!F97&gt;0),Ledger!$F97," ")</f>
        <v>0</v>
      </c>
      <c r="E47" s="127"/>
    </row>
    <row r="48" spans="1:5" ht="14.25">
      <c r="A48" s="12">
        <f>IF(Ledger!$B98="Laying up Supper",Ledger!$D98," ")</f>
        <v>0</v>
      </c>
      <c r="B48" s="12">
        <f>IF(Ledger!$B98="Laying up Supper",Ledger!$C98," ")</f>
        <v>0</v>
      </c>
      <c r="C48" s="12">
        <f>IF(AND(Ledger!$B98="Laying up Supper",Ledger!E98&gt;0),Ledger!$E98," ")</f>
        <v>36</v>
      </c>
      <c r="D48" s="12">
        <f>IF(AND(Ledger!$B98="Laying up Supper",Ledger!F98&gt;0),Ledger!$F98," ")</f>
        <v>0</v>
      </c>
      <c r="E48" s="127"/>
    </row>
    <row r="49" spans="1:5" ht="14.25">
      <c r="A49" s="12">
        <f>IF(Ledger!$B99="Laying up Supper",Ledger!$D99," ")</f>
        <v>0</v>
      </c>
      <c r="B49" s="12">
        <f>IF(Ledger!$B99="Laying up Supper",Ledger!$C99," ")</f>
        <v>0</v>
      </c>
      <c r="C49" s="12">
        <f>IF(AND(Ledger!$B99="Laying up Supper",Ledger!E99&gt;0),Ledger!$E99," ")</f>
        <v>0</v>
      </c>
      <c r="D49" s="12">
        <f>IF(AND(Ledger!$B99="Laying up Supper",Ledger!F99&gt;0),Ledger!$F99," ")</f>
        <v>205</v>
      </c>
      <c r="E49" s="127"/>
    </row>
    <row r="50" spans="1:5" ht="14.25">
      <c r="A50" s="12">
        <f>IF(Ledger!$B100="Laying up Supper",Ledger!$D100," ")</f>
        <v>0</v>
      </c>
      <c r="B50" s="12">
        <f>IF(Ledger!$B100="Laying up Supper",Ledger!$C100," ")</f>
        <v>0</v>
      </c>
      <c r="C50" s="12">
        <f>IF(AND(Ledger!$B100="Laying up Supper",Ledger!E100&gt;0),Ledger!$E100," ")</f>
        <v>36</v>
      </c>
      <c r="D50" s="12">
        <f>IF(AND(Ledger!$B100="Laying up Supper",Ledger!F100&gt;0),Ledger!$F100," ")</f>
        <v>0</v>
      </c>
      <c r="E50" s="127"/>
    </row>
    <row r="51" spans="1:5" ht="14.25">
      <c r="A51" s="12">
        <f>IF(Ledger!$B101="Laying up Supper",Ledger!$D101," ")</f>
        <v>0</v>
      </c>
      <c r="B51" s="12">
        <f>IF(Ledger!$B101="Laying up Supper",Ledger!$C101," ")</f>
        <v>0</v>
      </c>
      <c r="C51" s="12">
        <f>IF(AND(Ledger!$B101="Laying up Supper",Ledger!E101&gt;0),Ledger!$E101," ")</f>
        <v>36</v>
      </c>
      <c r="D51" s="12">
        <f>IF(AND(Ledger!$B101="Laying up Supper",Ledger!F101&gt;0),Ledger!$F101," ")</f>
        <v>0</v>
      </c>
      <c r="E51" s="127"/>
    </row>
    <row r="52" spans="1:5" ht="14.25">
      <c r="A52" s="12">
        <f>IF(Ledger!$B102="Laying up Supper",Ledger!$D102," ")</f>
        <v>0</v>
      </c>
      <c r="B52" s="12">
        <f>IF(Ledger!$B102="Laying up Supper",Ledger!$C102," ")</f>
        <v>0</v>
      </c>
      <c r="C52" s="12">
        <f>IF(AND(Ledger!$B102="Laying up Supper",Ledger!E102&gt;0),Ledger!$E102," ")</f>
        <v>36</v>
      </c>
      <c r="D52" s="12">
        <f>IF(AND(Ledger!$B102="Laying up Supper",Ledger!F102&gt;0),Ledger!$F102," ")</f>
        <v>0</v>
      </c>
      <c r="E52" s="127"/>
    </row>
    <row r="53" spans="1:5" ht="14.25">
      <c r="A53" s="12">
        <f>IF(Ledger!$B103="Laying up Supper",Ledger!$D103," ")</f>
        <v>0</v>
      </c>
      <c r="B53" s="12">
        <f>IF(Ledger!$B103="Laying up Supper",Ledger!$C103," ")</f>
        <v>0</v>
      </c>
      <c r="C53" s="12">
        <f>IF(AND(Ledger!$B103="Laying up Supper",Ledger!E103&gt;0),Ledger!$E103," ")</f>
        <v>18</v>
      </c>
      <c r="D53" s="12">
        <f>IF(AND(Ledger!$B103="Laying up Supper",Ledger!F103&gt;0),Ledger!$F103," ")</f>
        <v>0</v>
      </c>
      <c r="E53" s="127"/>
    </row>
    <row r="54" spans="1:5" ht="14.25">
      <c r="A54" s="12">
        <f>IF(Ledger!$B104="Laying up Supper",Ledger!$D104," ")</f>
        <v>0</v>
      </c>
      <c r="B54" s="12">
        <f>IF(Ledger!$B104="Laying up Supper",Ledger!$C104," ")</f>
        <v>0</v>
      </c>
      <c r="C54" s="12">
        <f>IF(AND(Ledger!$B104="Laying up Supper",Ledger!E104&gt;0),Ledger!$E104," ")</f>
        <v>18</v>
      </c>
      <c r="D54" s="12">
        <f>IF(AND(Ledger!$B104="Laying up Supper",Ledger!F104&gt;0),Ledger!$F104," ")</f>
        <v>0</v>
      </c>
      <c r="E54" s="127"/>
    </row>
    <row r="55" spans="1:5" ht="14.25">
      <c r="A55" s="12">
        <f>IF(Ledger!$B105="Laying up Supper",Ledger!$D105," ")</f>
        <v>0</v>
      </c>
      <c r="B55" s="12">
        <f>IF(Ledger!$B105="Laying up Supper",Ledger!$C105," ")</f>
        <v>0</v>
      </c>
      <c r="C55" s="12">
        <f>IF(AND(Ledger!$B105="Laying up Supper",Ledger!E105&gt;0),Ledger!$E105," ")</f>
        <v>0</v>
      </c>
      <c r="D55" s="12">
        <f>IF(AND(Ledger!$B105="Laying up Supper",Ledger!F105&gt;0),Ledger!$F105," ")</f>
        <v>0</v>
      </c>
      <c r="E55" s="127"/>
    </row>
    <row r="56" spans="1:5" ht="14.25">
      <c r="A56" s="12">
        <f>IF(Ledger!$B106="Laying up Supper",Ledger!$D106," ")</f>
        <v>0</v>
      </c>
      <c r="B56" s="12">
        <f>IF(Ledger!$B106="Laying up Supper",Ledger!$C106," ")</f>
        <v>0</v>
      </c>
      <c r="C56" s="12">
        <f>IF(AND(Ledger!$B106="Laying up Supper",Ledger!E106&gt;0),Ledger!$E106," ")</f>
        <v>0</v>
      </c>
      <c r="D56" s="12">
        <f>IF(AND(Ledger!$B106="Laying up Supper",Ledger!F106&gt;0),Ledger!$F106," ")</f>
        <v>820</v>
      </c>
      <c r="E56" s="127"/>
    </row>
    <row r="57" spans="1:5" ht="14.25">
      <c r="A57" s="12">
        <f>IF(Ledger!$B107="Laying up Supper",Ledger!$D107," ")</f>
        <v>0</v>
      </c>
      <c r="B57" s="12">
        <f>IF(Ledger!$B107="Laying up Supper",Ledger!$C107," ")</f>
        <v>0</v>
      </c>
      <c r="C57" s="12">
        <f>IF(AND(Ledger!$B107="Laying up Supper",Ledger!E107&gt;0),Ledger!$E107," ")</f>
        <v>0</v>
      </c>
      <c r="D57" s="12">
        <f>IF(AND(Ledger!$B107="Laying up Supper",Ledger!F107&gt;0),Ledger!$F107," ")</f>
        <v>100</v>
      </c>
      <c r="E57" s="127"/>
    </row>
    <row r="58" spans="1:5" ht="14.25">
      <c r="A58" s="12">
        <f>IF(Ledger!$B110="Laying up Supper",Ledger!$D110," ")</f>
        <v>0</v>
      </c>
      <c r="B58" s="12">
        <f>IF(Ledger!$B110="Laying up Supper",Ledger!$C110," ")</f>
        <v>0</v>
      </c>
      <c r="C58" s="12">
        <f>IF(AND(Ledger!$B110="Laying up Supper",Ledger!E110&gt;0),Ledger!$E110," ")</f>
        <v>0</v>
      </c>
      <c r="D58" s="12">
        <f>IF(AND(Ledger!$B110="Laying up Supper",Ledger!F110&gt;0),Ledger!$F110," ")</f>
        <v>0</v>
      </c>
      <c r="E58" s="127"/>
    </row>
    <row r="59" spans="1:5" ht="14.25">
      <c r="A59" s="12">
        <f>IF(Ledger!$B111="Laying up Supper",Ledger!$D111," ")</f>
        <v>0</v>
      </c>
      <c r="B59" s="12">
        <f>IF(Ledger!$B111="Laying up Supper",Ledger!$C111," ")</f>
        <v>0</v>
      </c>
      <c r="C59" s="128">
        <f>SUM(C7:C57)</f>
        <v>1148</v>
      </c>
      <c r="D59" s="128">
        <f>SUM(D7:D57)</f>
        <v>1125</v>
      </c>
      <c r="E59" s="129">
        <f>$C$59/28</f>
        <v>41</v>
      </c>
    </row>
    <row r="60" spans="1:5" ht="14.25">
      <c r="A60" s="12">
        <f>IF(Ledger!$B112="Laying up Supper",Ledger!$D112," ")</f>
        <v>0</v>
      </c>
      <c r="B60" s="12">
        <f>IF(Ledger!$B112="Laying up Supper",Ledger!$C112," ")</f>
        <v>0</v>
      </c>
      <c r="C60" s="12">
        <f>IF(AND(Ledger!$B112="Laying up Supper",Ledger!E112&gt;0),Ledger!$E112," ")</f>
        <v>0</v>
      </c>
      <c r="E60" s="127"/>
    </row>
    <row r="61" spans="1:5" ht="14.25">
      <c r="A61" s="12">
        <f>IF(Ledger!$B113="Laying up Supper",Ledger!$D113," ")</f>
        <v>0</v>
      </c>
      <c r="B61" s="12" t="s">
        <v>189</v>
      </c>
      <c r="C61" s="130">
        <f>C59-D59</f>
        <v>23</v>
      </c>
      <c r="E61" s="127"/>
    </row>
    <row r="62" spans="1:5" ht="14.25">
      <c r="A62" s="12">
        <f>IF(Ledger!$B114="Laying up Supper",Ledger!$D114," ")</f>
        <v>0</v>
      </c>
      <c r="B62" s="12">
        <f>IF(Ledger!$B114="Laying up Supper",Ledger!$C114," ")</f>
        <v>0</v>
      </c>
      <c r="C62" s="12">
        <f>IF(AND(Ledger!$B114="Laying up Supper",Ledger!E114&gt;0),Ledger!$E114," ")</f>
        <v>0</v>
      </c>
      <c r="E62" s="127"/>
    </row>
    <row r="63" ht="14.25">
      <c r="E63" s="127"/>
    </row>
    <row r="64" ht="14.25">
      <c r="E64" s="127"/>
    </row>
    <row r="65" ht="14.25">
      <c r="E65" s="127"/>
    </row>
    <row r="66" ht="14.25">
      <c r="E66" s="127"/>
    </row>
    <row r="67" ht="14.25">
      <c r="E67" s="127"/>
    </row>
    <row r="68" ht="14.25">
      <c r="E68" s="127"/>
    </row>
    <row r="69" ht="14.25">
      <c r="E69" s="127"/>
    </row>
    <row r="70" ht="14.25">
      <c r="E70" s="127"/>
    </row>
    <row r="71" ht="14.25">
      <c r="E71" s="127"/>
    </row>
    <row r="72" ht="14.25">
      <c r="E72" s="127"/>
    </row>
    <row r="73" ht="14.25">
      <c r="E73" s="127"/>
    </row>
    <row r="74" ht="14.25">
      <c r="E74" s="127"/>
    </row>
    <row r="75" ht="14.25">
      <c r="E75" s="127"/>
    </row>
    <row r="76" ht="14.25">
      <c r="E76" s="127"/>
    </row>
    <row r="77" ht="14.25">
      <c r="E77" s="127"/>
    </row>
    <row r="78" ht="14.25">
      <c r="E78" s="127"/>
    </row>
    <row r="79" ht="14.25">
      <c r="E79" s="127"/>
    </row>
    <row r="80" ht="14.25">
      <c r="E80" s="127"/>
    </row>
    <row r="81" ht="14.25">
      <c r="E81" s="127"/>
    </row>
    <row r="82" ht="14.25">
      <c r="E82" s="127"/>
    </row>
    <row r="83" ht="14.25">
      <c r="E83" s="127"/>
    </row>
    <row r="84" ht="14.25">
      <c r="E84" s="127"/>
    </row>
    <row r="85" ht="14.25">
      <c r="E85" s="127"/>
    </row>
    <row r="86" ht="14.25">
      <c r="E86" s="127"/>
    </row>
    <row r="87" ht="14.25">
      <c r="E87" s="127"/>
    </row>
    <row r="88" ht="14.25">
      <c r="E88" s="127"/>
    </row>
    <row r="89" ht="14.25">
      <c r="E89" s="127"/>
    </row>
    <row r="90" ht="14.25">
      <c r="E90" s="127"/>
    </row>
    <row r="91" ht="14.25">
      <c r="E91" s="127"/>
    </row>
    <row r="92" ht="14.25">
      <c r="E92" s="127"/>
    </row>
    <row r="93" ht="14.25">
      <c r="E93" s="127"/>
    </row>
    <row r="94" ht="14.25">
      <c r="E94" s="127"/>
    </row>
    <row r="95" ht="14.25">
      <c r="E95" s="127"/>
    </row>
    <row r="96" ht="14.25">
      <c r="E96" s="127"/>
    </row>
    <row r="97" ht="14.25">
      <c r="E97" s="127"/>
    </row>
    <row r="98" ht="14.25">
      <c r="E98" s="127"/>
    </row>
    <row r="99" ht="14.25">
      <c r="E99" s="127"/>
    </row>
    <row r="100" ht="14.25">
      <c r="E100" s="127"/>
    </row>
    <row r="101" ht="14.25">
      <c r="E101" s="127"/>
    </row>
    <row r="102" ht="14.25">
      <c r="E102" s="127"/>
    </row>
    <row r="103" ht="14.25">
      <c r="E103" s="127"/>
    </row>
    <row r="104" ht="14.25">
      <c r="E104" s="127"/>
    </row>
    <row r="105" ht="14.25">
      <c r="E105" s="127"/>
    </row>
    <row r="106" ht="14.25">
      <c r="E106" s="127"/>
    </row>
    <row r="107" ht="14.25">
      <c r="E107" s="127"/>
    </row>
    <row r="108" ht="14.25">
      <c r="E108" s="127"/>
    </row>
    <row r="109" ht="14.25">
      <c r="E109" s="127"/>
    </row>
    <row r="110" ht="14.25">
      <c r="E110" s="127"/>
    </row>
    <row r="111" ht="14.25">
      <c r="E111" s="127"/>
    </row>
    <row r="112" ht="14.25">
      <c r="E112" s="127"/>
    </row>
    <row r="113" ht="14.25">
      <c r="E113" s="127"/>
    </row>
    <row r="114" ht="14.25">
      <c r="E114" s="127"/>
    </row>
    <row r="115" ht="14.25">
      <c r="E115" s="127"/>
    </row>
    <row r="116" ht="14.25">
      <c r="E116" s="127"/>
    </row>
    <row r="117" ht="14.25">
      <c r="E117" s="127"/>
    </row>
    <row r="118" ht="14.25">
      <c r="E118" s="127"/>
    </row>
    <row r="119" ht="14.25">
      <c r="E119" s="127"/>
    </row>
    <row r="120" ht="14.25">
      <c r="E120" s="127"/>
    </row>
    <row r="121" ht="14.25">
      <c r="E121" s="127"/>
    </row>
    <row r="122" ht="14.25">
      <c r="E122" s="127"/>
    </row>
    <row r="123" ht="14.25">
      <c r="E123" s="127"/>
    </row>
    <row r="124" ht="14.25">
      <c r="E124" s="127"/>
    </row>
    <row r="125" ht="14.25">
      <c r="E125" s="127"/>
    </row>
    <row r="126" ht="14.25">
      <c r="E126" s="127"/>
    </row>
    <row r="127" ht="14.25">
      <c r="E127" s="127"/>
    </row>
    <row r="128" ht="14.25">
      <c r="E128" s="127"/>
    </row>
    <row r="129" ht="14.25">
      <c r="E129" s="127"/>
    </row>
    <row r="130" ht="14.25">
      <c r="E130" s="127"/>
    </row>
    <row r="131" ht="14.25">
      <c r="E131" s="127"/>
    </row>
    <row r="132" ht="14.25">
      <c r="E132" s="127"/>
    </row>
    <row r="133" ht="14.25">
      <c r="E133" s="127"/>
    </row>
    <row r="134" ht="14.25">
      <c r="E134" s="127"/>
    </row>
    <row r="135" ht="14.25">
      <c r="E135" s="127"/>
    </row>
    <row r="136" ht="14.25">
      <c r="E136" s="127"/>
    </row>
    <row r="137" ht="14.25">
      <c r="E137" s="127"/>
    </row>
    <row r="138" ht="14.25">
      <c r="E138" s="127"/>
    </row>
    <row r="139" ht="14.25">
      <c r="E139" s="127"/>
    </row>
    <row r="140" ht="14.25">
      <c r="E140" s="127"/>
    </row>
    <row r="141" ht="14.25">
      <c r="E141" s="127"/>
    </row>
    <row r="142" ht="14.25">
      <c r="E142" s="127"/>
    </row>
    <row r="143" ht="14.25">
      <c r="E143" s="127"/>
    </row>
    <row r="144" ht="14.25">
      <c r="E144" s="127"/>
    </row>
    <row r="145" ht="14.25">
      <c r="E145" s="127"/>
    </row>
    <row r="146" ht="14.25">
      <c r="E146" s="127"/>
    </row>
    <row r="147" ht="14.25">
      <c r="E147" s="127"/>
    </row>
    <row r="148" ht="14.25">
      <c r="E148" s="127"/>
    </row>
  </sheetData>
  <sheetProtection selectLockedCells="1" selectUnlockedCells="1"/>
  <mergeCells count="2">
    <mergeCell ref="A1:B1"/>
    <mergeCell ref="B3:C3"/>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G125"/>
  <sheetViews>
    <sheetView workbookViewId="0" topLeftCell="A1">
      <pane ySplit="3" topLeftCell="A33" activePane="bottomLeft" state="frozen"/>
      <selection pane="topLeft" activeCell="A1" sqref="A1"/>
      <selection pane="bottomLeft" activeCell="C42" sqref="C42"/>
    </sheetView>
  </sheetViews>
  <sheetFormatPr defaultColWidth="9.140625" defaultRowHeight="12.75"/>
  <cols>
    <col min="1" max="1" width="18.57421875" style="0" customWidth="1"/>
    <col min="2" max="2" width="22.57421875" style="0" customWidth="1"/>
    <col min="3" max="3" width="23.421875" style="0" customWidth="1"/>
    <col min="4" max="4" width="14.140625" style="0" customWidth="1"/>
    <col min="5" max="5" width="15.7109375" style="0" customWidth="1"/>
    <col min="6" max="6" width="14.28125" style="1" customWidth="1"/>
    <col min="7" max="16384" width="11.57421875" style="0" customWidth="1"/>
  </cols>
  <sheetData>
    <row r="1" spans="1:6" ht="14.25">
      <c r="A1" s="1"/>
      <c r="B1" s="1"/>
      <c r="C1" s="1"/>
      <c r="F1"/>
    </row>
    <row r="2" spans="1:6" s="132" customFormat="1" ht="16.5">
      <c r="A2" s="131" t="s">
        <v>190</v>
      </c>
      <c r="B2" s="131" t="s">
        <v>191</v>
      </c>
      <c r="C2" s="131" t="s">
        <v>192</v>
      </c>
      <c r="D2" s="131" t="s">
        <v>17</v>
      </c>
      <c r="E2" s="131" t="s">
        <v>187</v>
      </c>
      <c r="F2" s="131" t="s">
        <v>193</v>
      </c>
    </row>
    <row r="3" spans="4:6" ht="14.25">
      <c r="D3" s="1"/>
      <c r="E3" s="1"/>
      <c r="F3" s="78">
        <f>SUM(D4:D125)-SUM(E4:E125)</f>
        <v>20.349999999999994</v>
      </c>
    </row>
    <row r="4" spans="1:5" ht="14.25">
      <c r="A4" t="str">
        <f>IF(Ledger!$B4="Moorings","Moorings"," ")</f>
        <v> </v>
      </c>
      <c r="B4" s="133" t="str">
        <f>IF(Ledger!$B4="Moorings",Ledger!$C4," ")</f>
        <v> </v>
      </c>
      <c r="C4" s="133" t="str">
        <f>IF(Ledger!$B4="Moorings",Ledger!$D4," ")</f>
        <v> </v>
      </c>
      <c r="D4" s="12">
        <f>IF(AND(Ledger!$B4="moorings",Ledger!$E4&gt;0),Ledger!$E4," ")</f>
        <v>0</v>
      </c>
      <c r="E4" s="12">
        <f>IF(AND(Ledger!$B4="moorings",Ledger!$F4&gt;0),Ledger!$F4," ")</f>
        <v>0</v>
      </c>
    </row>
    <row r="5" spans="1:6" ht="14.25">
      <c r="A5" t="str">
        <f>IF(Ledger!$B5="Moorings","Moorings"," ")</f>
        <v> </v>
      </c>
      <c r="B5" s="133" t="str">
        <f>IF(Ledger!$B5="Moorings",Ledger!$C5," ")</f>
        <v> </v>
      </c>
      <c r="C5" s="133" t="str">
        <f>IF(Ledger!$B5="Moorings",Ledger!$D5," ")</f>
        <v> </v>
      </c>
      <c r="D5" s="12">
        <f>IF(AND(Ledger!$B5="moorings",Ledger!$E5&gt;0),Ledger!$E5," ")</f>
        <v>0</v>
      </c>
      <c r="E5" s="12">
        <f>IF(AND(Ledger!$B5="moorings",Ledger!$F5&gt;0),Ledger!$F5," ")</f>
        <v>0</v>
      </c>
      <c r="F5"/>
    </row>
    <row r="6" spans="1:5" ht="14.25">
      <c r="A6" t="str">
        <f>IF(Ledger!$B6="Moorings","Moorings"," ")</f>
        <v> </v>
      </c>
      <c r="B6" s="133" t="str">
        <f>IF(Ledger!$B6="Moorings",Ledger!$C6," ")</f>
        <v> </v>
      </c>
      <c r="C6" s="133" t="str">
        <f>IF(Ledger!$B6="Moorings",Ledger!$D6," ")</f>
        <v> </v>
      </c>
      <c r="D6" s="12">
        <f>IF(AND(Ledger!$B6="moorings",Ledger!$E6&gt;0),Ledger!$E6," ")</f>
        <v>0</v>
      </c>
      <c r="E6" s="12">
        <f>IF(AND(Ledger!$B6="moorings",Ledger!$F6&gt;0),Ledger!$F6," ")</f>
        <v>0</v>
      </c>
    </row>
    <row r="7" spans="1:5" ht="14.25">
      <c r="A7" t="str">
        <f>IF(Ledger!$B7="Moorings","Moorings"," ")</f>
        <v> </v>
      </c>
      <c r="B7" s="133" t="str">
        <f>IF(Ledger!$B7="Moorings",Ledger!$C7," ")</f>
        <v> </v>
      </c>
      <c r="C7" s="133" t="str">
        <f>IF(Ledger!$B7="Moorings",Ledger!$D7," ")</f>
        <v> </v>
      </c>
      <c r="D7" s="12">
        <f>IF(AND(Ledger!$B7="moorings",Ledger!$E7&gt;0),Ledger!$E7," ")</f>
        <v>0</v>
      </c>
      <c r="E7" s="12">
        <f>IF(AND(Ledger!$B7="moorings",Ledger!$F7&gt;0),Ledger!$F7," ")</f>
        <v>0</v>
      </c>
    </row>
    <row r="8" spans="1:5" ht="14.25">
      <c r="A8" t="str">
        <f>IF(Ledger!$B8="Moorings","Moorings"," ")</f>
        <v> </v>
      </c>
      <c r="B8" s="133" t="str">
        <f>IF(Ledger!$B8="Moorings",Ledger!$C8," ")</f>
        <v> </v>
      </c>
      <c r="C8" s="133" t="str">
        <f>IF(Ledger!$B8="Moorings",Ledger!$D8," ")</f>
        <v> </v>
      </c>
      <c r="D8" s="12">
        <f>IF(AND(Ledger!$B8="moorings",Ledger!$E8&gt;0),Ledger!$E8," ")</f>
        <v>0</v>
      </c>
      <c r="E8" s="12">
        <f>IF(AND(Ledger!$B8="moorings",Ledger!$F8&gt;0),Ledger!$F8," ")</f>
        <v>0</v>
      </c>
    </row>
    <row r="9" spans="1:5" ht="14.25">
      <c r="A9" t="str">
        <f>IF(Ledger!$B9="Moorings","Moorings"," ")</f>
        <v> </v>
      </c>
      <c r="B9" s="133" t="str">
        <f>IF(Ledger!$B9="Moorings",Ledger!$C9," ")</f>
        <v> </v>
      </c>
      <c r="C9" s="133" t="str">
        <f>IF(Ledger!$B9="Moorings",Ledger!$D9," ")</f>
        <v> </v>
      </c>
      <c r="D9" s="12">
        <f>IF(AND(Ledger!$B9="moorings",Ledger!$E9&gt;0),Ledger!$E9," ")</f>
        <v>0</v>
      </c>
      <c r="E9" s="12">
        <f>IF(AND(Ledger!$B9="moorings",Ledger!$F9&gt;0),Ledger!$F9," ")</f>
        <v>0</v>
      </c>
    </row>
    <row r="10" spans="1:5" ht="14.25">
      <c r="A10" t="str">
        <f>IF(Ledger!$B10="Moorings","Moorings"," ")</f>
        <v> </v>
      </c>
      <c r="B10" s="133" t="str">
        <f>IF(Ledger!$B10="Moorings",Ledger!$C10," ")</f>
        <v> </v>
      </c>
      <c r="C10" s="133" t="str">
        <f>IF(Ledger!$B10="Moorings",Ledger!$D10," ")</f>
        <v> </v>
      </c>
      <c r="D10" s="12">
        <f>IF(AND(Ledger!$B10="moorings",Ledger!$E10&gt;0),Ledger!$E10," ")</f>
        <v>0</v>
      </c>
      <c r="E10" s="12">
        <f>IF(AND(Ledger!$B10="moorings",Ledger!$F10&gt;0),Ledger!$F10," ")</f>
        <v>0</v>
      </c>
    </row>
    <row r="11" spans="1:5" ht="14.25">
      <c r="A11" t="str">
        <f>IF(Ledger!$B11="Moorings","Moorings"," ")</f>
        <v> </v>
      </c>
      <c r="B11" s="133" t="str">
        <f>IF(Ledger!$B11="Moorings",Ledger!$C11," ")</f>
        <v> </v>
      </c>
      <c r="C11" s="133" t="str">
        <f>IF(Ledger!$B11="Moorings",Ledger!$D11," ")</f>
        <v> </v>
      </c>
      <c r="D11" s="12">
        <f>IF(AND(Ledger!$B11="moorings",Ledger!$E11&gt;0),Ledger!$E11," ")</f>
        <v>0</v>
      </c>
      <c r="E11" s="12">
        <f>IF(AND(Ledger!$B11="moorings",Ledger!$F11&gt;0),Ledger!$F11," ")</f>
        <v>0</v>
      </c>
    </row>
    <row r="12" spans="1:5" ht="14.25">
      <c r="A12" t="str">
        <f>IF(Ledger!$B12="Moorings","Moorings"," ")</f>
        <v> </v>
      </c>
      <c r="B12" s="133" t="str">
        <f>IF(Ledger!$B12="Moorings",Ledger!$C12," ")</f>
        <v> </v>
      </c>
      <c r="C12" s="133" t="str">
        <f>IF(Ledger!$B12="Moorings",Ledger!$D12," ")</f>
        <v> </v>
      </c>
      <c r="D12" s="12">
        <f>IF(AND(Ledger!$B12="moorings",Ledger!$E12&gt;0),Ledger!$E12," ")</f>
        <v>0</v>
      </c>
      <c r="E12" s="12">
        <f>IF(AND(Ledger!$B12="moorings",Ledger!$F12&gt;0),Ledger!$F12," ")</f>
        <v>0</v>
      </c>
    </row>
    <row r="13" spans="1:5" ht="14.25">
      <c r="A13" t="str">
        <f>IF(Ledger!$B13="Moorings","Moorings"," ")</f>
        <v> </v>
      </c>
      <c r="B13" s="133" t="str">
        <f>IF(Ledger!$B13="Moorings",Ledger!$C13," ")</f>
        <v> </v>
      </c>
      <c r="C13" s="133" t="str">
        <f>IF(Ledger!$B13="Moorings",Ledger!$D13," ")</f>
        <v> </v>
      </c>
      <c r="D13" s="12">
        <f>IF(AND(Ledger!$B13="moorings",Ledger!$E13&gt;0),Ledger!$E13," ")</f>
        <v>0</v>
      </c>
      <c r="E13" s="12">
        <f>IF(AND(Ledger!$B13="moorings",Ledger!$F13&gt;0),Ledger!$F13," ")</f>
        <v>0</v>
      </c>
    </row>
    <row r="14" spans="1:5" ht="14.25">
      <c r="A14" t="str">
        <f>IF(Ledger!$B14="Moorings","Moorings"," ")</f>
        <v> </v>
      </c>
      <c r="B14" s="133" t="str">
        <f>IF(Ledger!$B14="Moorings",Ledger!$C14," ")</f>
        <v> </v>
      </c>
      <c r="C14" s="133" t="str">
        <f>IF(Ledger!$B14="Moorings",Ledger!$D14," ")</f>
        <v> </v>
      </c>
      <c r="D14" s="12">
        <f>IF(AND(Ledger!$B14="moorings",Ledger!$E14&gt;0),Ledger!$E14," ")</f>
        <v>0</v>
      </c>
      <c r="E14" s="12">
        <f>IF(AND(Ledger!$B14="moorings",Ledger!$F14&gt;0),Ledger!$F14," ")</f>
        <v>0</v>
      </c>
    </row>
    <row r="15" spans="1:5" ht="14.25">
      <c r="A15" t="str">
        <f>IF(Ledger!$B15="Moorings","Moorings"," ")</f>
        <v> </v>
      </c>
      <c r="B15" s="133" t="str">
        <f>IF(Ledger!$B15="Moorings",Ledger!$C15," ")</f>
        <v> </v>
      </c>
      <c r="C15" s="133" t="str">
        <f>IF(Ledger!$B15="Moorings",Ledger!$D15," ")</f>
        <v> </v>
      </c>
      <c r="D15" s="12">
        <f>IF(AND(Ledger!$B15="moorings",Ledger!$E15&gt;0),Ledger!$E15," ")</f>
        <v>0</v>
      </c>
      <c r="E15" s="12">
        <f>IF(AND(Ledger!$B15="moorings",Ledger!$F15&gt;0),Ledger!$F15," ")</f>
        <v>0</v>
      </c>
    </row>
    <row r="16" spans="1:5" ht="14.25">
      <c r="A16" t="str">
        <f>IF(Ledger!$B16="Moorings","Moorings"," ")</f>
        <v> </v>
      </c>
      <c r="B16" s="133" t="str">
        <f>IF(Ledger!$B16="Moorings",Ledger!$C16," ")</f>
        <v> </v>
      </c>
      <c r="C16" s="133" t="str">
        <f>IF(Ledger!$B16="Moorings",Ledger!$D16," ")</f>
        <v> </v>
      </c>
      <c r="D16" s="12">
        <f>IF(AND(Ledger!$B16="moorings",Ledger!$E16&gt;0),Ledger!$E16," ")</f>
        <v>0</v>
      </c>
      <c r="E16" s="12">
        <f>IF(AND(Ledger!$B16="moorings",Ledger!$F16&gt;0),Ledger!$F16," ")</f>
        <v>0</v>
      </c>
    </row>
    <row r="17" spans="1:5" ht="14.25">
      <c r="A17" t="str">
        <f>IF(Ledger!$B17="Moorings","Moorings"," ")</f>
        <v> </v>
      </c>
      <c r="B17" s="133" t="str">
        <f>IF(Ledger!$B17="Moorings",Ledger!$C17," ")</f>
        <v> </v>
      </c>
      <c r="C17" s="133" t="str">
        <f>IF(Ledger!$B17="Moorings",Ledger!$D17," ")</f>
        <v> </v>
      </c>
      <c r="D17" s="12">
        <f>IF(AND(Ledger!$B17="moorings",Ledger!$E17&gt;0),Ledger!$E17," ")</f>
        <v>0</v>
      </c>
      <c r="E17" s="12">
        <f>IF(AND(Ledger!$B17="moorings",Ledger!$F17&gt;0),Ledger!$F17," ")</f>
        <v>0</v>
      </c>
    </row>
    <row r="18" spans="1:5" ht="14.25">
      <c r="A18" t="str">
        <f>IF(Ledger!$B18="Moorings","Moorings"," ")</f>
        <v> </v>
      </c>
      <c r="B18" s="133" t="str">
        <f>IF(Ledger!$B18="Moorings",Ledger!$C18," ")</f>
        <v> </v>
      </c>
      <c r="C18" s="133" t="str">
        <f>IF(Ledger!$B18="Moorings",Ledger!$D18," ")</f>
        <v> </v>
      </c>
      <c r="D18" s="12">
        <f>IF(AND(Ledger!$B18="moorings",Ledger!$E18&gt;0),Ledger!$E18," ")</f>
        <v>0</v>
      </c>
      <c r="E18" s="12">
        <f>IF(AND(Ledger!$B18="moorings",Ledger!$F18&gt;0),Ledger!$F18," ")</f>
        <v>0</v>
      </c>
    </row>
    <row r="19" spans="1:5" ht="14.25">
      <c r="A19" t="str">
        <f>IF(Ledger!$B19="Moorings","Moorings"," ")</f>
        <v> </v>
      </c>
      <c r="B19" s="133" t="str">
        <f>IF(Ledger!$B19="Moorings",Ledger!$C19," ")</f>
        <v> </v>
      </c>
      <c r="C19" s="133" t="str">
        <f>IF(Ledger!$B19="Moorings",Ledger!$D19," ")</f>
        <v> </v>
      </c>
      <c r="D19" s="12">
        <f>IF(AND(Ledger!$B19="moorings",Ledger!$E19&gt;0),Ledger!$E19," ")</f>
        <v>0</v>
      </c>
      <c r="E19" s="12">
        <f>IF(AND(Ledger!$B19="moorings",Ledger!$F19&gt;0),Ledger!$F19," ")</f>
        <v>0</v>
      </c>
    </row>
    <row r="20" spans="1:5" ht="14.25">
      <c r="A20" t="str">
        <f>IF(Ledger!$B20="Moorings","Moorings"," ")</f>
        <v> </v>
      </c>
      <c r="B20" s="133" t="str">
        <f>IF(Ledger!$B20="Moorings",Ledger!$C20," ")</f>
        <v> </v>
      </c>
      <c r="C20" s="133" t="str">
        <f>IF(Ledger!$B20="Moorings",Ledger!$D20," ")</f>
        <v> </v>
      </c>
      <c r="D20" s="12">
        <f>IF(AND(Ledger!$B20="moorings",Ledger!$E20&gt;0),Ledger!$E20," ")</f>
        <v>0</v>
      </c>
      <c r="E20" s="12">
        <f>IF(AND(Ledger!$B20="moorings",Ledger!$F20&gt;0),Ledger!$F20," ")</f>
        <v>0</v>
      </c>
    </row>
    <row r="21" spans="1:5" ht="14.25">
      <c r="A21" t="str">
        <f>IF(Ledger!$B21="Moorings","Moorings"," ")</f>
        <v> </v>
      </c>
      <c r="B21" s="133" t="str">
        <f>IF(Ledger!$B21="Moorings",Ledger!$C21," ")</f>
        <v> </v>
      </c>
      <c r="C21" s="133" t="str">
        <f>IF(Ledger!$B21="Moorings",Ledger!$D21," ")</f>
        <v> </v>
      </c>
      <c r="D21" s="12">
        <f>IF(AND(Ledger!$B21="moorings",Ledger!$E21&gt;0),Ledger!$E21," ")</f>
        <v>0</v>
      </c>
      <c r="E21" s="12">
        <f>IF(AND(Ledger!$B21="moorings",Ledger!$F21&gt;0),Ledger!$F21," ")</f>
        <v>0</v>
      </c>
    </row>
    <row r="22" spans="1:5" ht="14.25">
      <c r="A22" t="str">
        <f>IF(Ledger!$B22="Moorings","Moorings"," ")</f>
        <v> </v>
      </c>
      <c r="B22" s="133" t="str">
        <f>IF(Ledger!$B22="Moorings",Ledger!$C22," ")</f>
        <v> </v>
      </c>
      <c r="C22" s="133" t="str">
        <f>IF(Ledger!$B22="Moorings",Ledger!$D22," ")</f>
        <v> </v>
      </c>
      <c r="D22" s="12">
        <f>IF(AND(Ledger!$B22="moorings",Ledger!$E22&gt;0),Ledger!$E22," ")</f>
        <v>0</v>
      </c>
      <c r="E22" s="12">
        <f>IF(AND(Ledger!$B22="moorings",Ledger!$F22&gt;0),Ledger!$F22," ")</f>
        <v>0</v>
      </c>
    </row>
    <row r="23" spans="1:5" ht="14.25">
      <c r="A23" t="str">
        <f>IF(Ledger!$B23="Moorings","Moorings"," ")</f>
        <v> </v>
      </c>
      <c r="B23" s="133" t="str">
        <f>IF(Ledger!$B23="Moorings",Ledger!$C23," ")</f>
        <v> </v>
      </c>
      <c r="C23" s="133" t="str">
        <f>IF(Ledger!$B23="Moorings",Ledger!$D23," ")</f>
        <v> </v>
      </c>
      <c r="D23" s="12">
        <f>IF(AND(Ledger!$B23="moorings",Ledger!$E23&gt;0),Ledger!$E23," ")</f>
        <v>0</v>
      </c>
      <c r="E23" s="12">
        <f>IF(AND(Ledger!$B23="moorings",Ledger!$F23&gt;0),Ledger!$F23," ")</f>
        <v>0</v>
      </c>
    </row>
    <row r="24" spans="1:5" ht="14.25">
      <c r="A24" t="str">
        <f>IF(Ledger!$B24="Moorings","Moorings"," ")</f>
        <v> </v>
      </c>
      <c r="B24" s="133" t="str">
        <f>IF(Ledger!$B24="Moorings",Ledger!$C24," ")</f>
        <v> </v>
      </c>
      <c r="C24" s="133" t="str">
        <f>IF(Ledger!$B24="Moorings",Ledger!$D24," ")</f>
        <v> </v>
      </c>
      <c r="D24" s="12">
        <f>IF(AND(Ledger!$B24="moorings",Ledger!$E24&gt;0),Ledger!$E24," ")</f>
        <v>0</v>
      </c>
      <c r="E24" s="12">
        <f>IF(AND(Ledger!$B24="moorings",Ledger!$F24&gt;0),Ledger!$F24," ")</f>
        <v>0</v>
      </c>
    </row>
    <row r="25" spans="1:5" ht="14.25">
      <c r="A25" t="str">
        <f>IF(Ledger!$B25="Moorings","Moorings"," ")</f>
        <v> </v>
      </c>
      <c r="B25" s="133" t="str">
        <f>IF(Ledger!$B25="Moorings",Ledger!$C25," ")</f>
        <v> </v>
      </c>
      <c r="C25" s="133" t="str">
        <f>IF(Ledger!$B25="Moorings",Ledger!$D25," ")</f>
        <v> </v>
      </c>
      <c r="D25" s="12">
        <f>IF(AND(Ledger!$B25="moorings",Ledger!$E25&gt;0),Ledger!$E25," ")</f>
        <v>0</v>
      </c>
      <c r="E25" s="12">
        <f>IF(AND(Ledger!$B25="moorings",Ledger!$F25&gt;0),Ledger!$F25," ")</f>
        <v>0</v>
      </c>
    </row>
    <row r="26" spans="1:5" ht="14.25">
      <c r="A26" t="str">
        <f>IF(Ledger!$B26="Moorings","Moorings"," ")</f>
        <v> </v>
      </c>
      <c r="B26" s="133" t="str">
        <f>IF(Ledger!$B26="Moorings",Ledger!$C26," ")</f>
        <v> </v>
      </c>
      <c r="C26" s="133" t="str">
        <f>IF(Ledger!$B26="Moorings",Ledger!$D26," ")</f>
        <v> </v>
      </c>
      <c r="D26" s="12">
        <f>IF(AND(Ledger!$B26="moorings",Ledger!$E26&gt;0),Ledger!$E26," ")</f>
        <v>0</v>
      </c>
      <c r="E26" s="12">
        <f>IF(AND(Ledger!$B26="moorings",Ledger!$F26&gt;0),Ledger!$F26," ")</f>
        <v>0</v>
      </c>
    </row>
    <row r="27" spans="1:5" ht="14.25">
      <c r="A27" t="str">
        <f>IF(Ledger!$B27="Moorings","Moorings"," ")</f>
        <v> </v>
      </c>
      <c r="B27" s="133" t="str">
        <f>IF(Ledger!$B27="Moorings",Ledger!$C27," ")</f>
        <v> </v>
      </c>
      <c r="C27" s="133" t="str">
        <f>IF(Ledger!$B27="Moorings",Ledger!$D27," ")</f>
        <v> </v>
      </c>
      <c r="D27" s="12">
        <f>IF(AND(Ledger!$B27="moorings",Ledger!$E27&gt;0),Ledger!$E27," ")</f>
        <v>0</v>
      </c>
      <c r="E27" s="12">
        <f>IF(AND(Ledger!$B27="moorings",Ledger!$F27&gt;0),Ledger!$F27," ")</f>
        <v>0</v>
      </c>
    </row>
    <row r="28" spans="1:5" ht="14.25">
      <c r="A28" t="str">
        <f>IF(Ledger!$B28="Moorings","Moorings"," ")</f>
        <v> </v>
      </c>
      <c r="B28" s="133" t="str">
        <f>IF(Ledger!$B28="Moorings",Ledger!$C28," ")</f>
        <v> </v>
      </c>
      <c r="C28" s="133" t="str">
        <f>IF(Ledger!$B28="Moorings",Ledger!$D28," ")</f>
        <v> </v>
      </c>
      <c r="D28" s="12">
        <f>IF(AND(Ledger!$B28="moorings",Ledger!$E28&gt;0),Ledger!$E28," ")</f>
        <v>0</v>
      </c>
      <c r="E28" s="12">
        <f>IF(AND(Ledger!$B28="moorings",Ledger!$F28&gt;0),Ledger!$F28," ")</f>
        <v>0</v>
      </c>
    </row>
    <row r="29" spans="1:5" ht="14.25">
      <c r="A29" t="str">
        <f>IF(Ledger!$B29="Moorings","Moorings"," ")</f>
        <v> </v>
      </c>
      <c r="B29" s="133" t="str">
        <f>IF(Ledger!$B29="Moorings",Ledger!$C29," ")</f>
        <v> </v>
      </c>
      <c r="C29" s="133" t="str">
        <f>IF(Ledger!$B29="Moorings",Ledger!$D29," ")</f>
        <v> </v>
      </c>
      <c r="D29" s="12">
        <f>IF(AND(Ledger!$B29="moorings",Ledger!$E29&gt;0),Ledger!$E29," ")</f>
        <v>0</v>
      </c>
      <c r="E29" s="12">
        <f>IF(AND(Ledger!$B29="moorings",Ledger!$F29&gt;0),Ledger!$F29," ")</f>
        <v>0</v>
      </c>
    </row>
    <row r="30" spans="1:5" ht="14.25">
      <c r="A30" t="str">
        <f>IF(Ledger!$B30="Moorings","Moorings"," ")</f>
        <v> </v>
      </c>
      <c r="B30" s="133" t="str">
        <f>IF(Ledger!$B30="Moorings",Ledger!$C30," ")</f>
        <v> </v>
      </c>
      <c r="C30" s="133" t="str">
        <f>IF(Ledger!$B30="Moorings",Ledger!$D30," ")</f>
        <v> </v>
      </c>
      <c r="D30" s="12">
        <f>IF(AND(Ledger!$B30="moorings",Ledger!$E30&gt;0),Ledger!$E30," ")</f>
        <v>0</v>
      </c>
      <c r="E30" s="12">
        <f>IF(AND(Ledger!$B30="moorings",Ledger!$F30&gt;0),Ledger!$F30," ")</f>
        <v>0</v>
      </c>
    </row>
    <row r="31" spans="1:5" ht="14.25">
      <c r="A31" t="str">
        <f>IF(Ledger!$B31="Moorings","Moorings"," ")</f>
        <v> </v>
      </c>
      <c r="B31" s="133" t="str">
        <f>IF(Ledger!$B31="Moorings",Ledger!$C31," ")</f>
        <v> </v>
      </c>
      <c r="C31" s="133" t="str">
        <f>IF(Ledger!$B31="Moorings",Ledger!$D31," ")</f>
        <v> </v>
      </c>
      <c r="D31" s="12">
        <f>IF(AND(Ledger!$B31="moorings",Ledger!$E31&gt;0),Ledger!$E31," ")</f>
        <v>0</v>
      </c>
      <c r="E31" s="12">
        <f>IF(AND(Ledger!$B31="moorings",Ledger!$F31&gt;0),Ledger!$F31," ")</f>
        <v>0</v>
      </c>
    </row>
    <row r="32" spans="1:5" ht="14.25">
      <c r="A32" t="str">
        <f>IF(Ledger!$B32="Moorings","Moorings"," ")</f>
        <v> </v>
      </c>
      <c r="B32" s="133" t="str">
        <f>IF(Ledger!$B32="Moorings",Ledger!$C32," ")</f>
        <v> </v>
      </c>
      <c r="C32" s="133" t="str">
        <f>IF(Ledger!$B32="Moorings",Ledger!$D32," ")</f>
        <v> </v>
      </c>
      <c r="D32" s="12">
        <f>IF(AND(Ledger!$B32="moorings",Ledger!$E32&gt;0),Ledger!$E32," ")</f>
        <v>0</v>
      </c>
      <c r="E32" s="12">
        <f>IF(AND(Ledger!$B32="moorings",Ledger!$F32&gt;0),Ledger!$F32," ")</f>
        <v>0</v>
      </c>
    </row>
    <row r="33" spans="1:5" ht="14.25">
      <c r="A33" t="str">
        <f>IF(Ledger!$B33="Moorings","Moorings"," ")</f>
        <v> </v>
      </c>
      <c r="B33" s="133" t="str">
        <f>IF(Ledger!$B33="Moorings",Ledger!$C33," ")</f>
        <v> </v>
      </c>
      <c r="C33" s="133" t="str">
        <f>IF(Ledger!$B33="Moorings",Ledger!$D33," ")</f>
        <v> </v>
      </c>
      <c r="D33" s="12">
        <f>IF(AND(Ledger!$B33="moorings",Ledger!$E33&gt;0),Ledger!$E33," ")</f>
        <v>0</v>
      </c>
      <c r="E33" s="12">
        <f>IF(AND(Ledger!$B33="moorings",Ledger!$F33&gt;0),Ledger!$F33," ")</f>
        <v>0</v>
      </c>
    </row>
    <row r="34" spans="1:5" ht="14.25">
      <c r="A34" t="str">
        <f>IF(Ledger!$B34="Moorings","Moorings"," ")</f>
        <v> </v>
      </c>
      <c r="B34" s="133" t="str">
        <f>IF(Ledger!$B34="Moorings",Ledger!$C34," ")</f>
        <v> </v>
      </c>
      <c r="C34" s="133" t="str">
        <f>IF(Ledger!$B34="Moorings",Ledger!$D34," ")</f>
        <v> </v>
      </c>
      <c r="D34" s="12">
        <f>IF(AND(Ledger!$B34="moorings",Ledger!$E34&gt;0),Ledger!$E34," ")</f>
        <v>0</v>
      </c>
      <c r="E34" s="12">
        <f>IF(AND(Ledger!$B34="moorings",Ledger!$F34&gt;0),Ledger!$F34," ")</f>
        <v>0</v>
      </c>
    </row>
    <row r="35" spans="1:5" ht="14.25">
      <c r="A35" t="str">
        <f>IF(Ledger!$B35="Moorings","Moorings"," ")</f>
        <v> </v>
      </c>
      <c r="B35" s="133" t="str">
        <f>IF(Ledger!$B35="Moorings",Ledger!$C35," ")</f>
        <v> </v>
      </c>
      <c r="C35" s="133" t="str">
        <f>IF(Ledger!$B35="Moorings",Ledger!$D35," ")</f>
        <v> </v>
      </c>
      <c r="D35" s="12">
        <f>IF(AND(Ledger!$B35="moorings",Ledger!$E35&gt;0),Ledger!$E35," ")</f>
        <v>0</v>
      </c>
      <c r="E35" s="12">
        <f>IF(AND(Ledger!$B35="moorings",Ledger!$F35&gt;0),Ledger!$F35," ")</f>
        <v>0</v>
      </c>
    </row>
    <row r="36" spans="1:5" ht="14.25">
      <c r="A36" t="str">
        <f>IF(Ledger!$B36="Moorings","Moorings"," ")</f>
        <v> </v>
      </c>
      <c r="B36" s="133" t="str">
        <f>IF(Ledger!$B36="Moorings",Ledger!$C36," ")</f>
        <v> </v>
      </c>
      <c r="C36" s="133" t="str">
        <f>IF(Ledger!$B36="Moorings",Ledger!$D36," ")</f>
        <v> </v>
      </c>
      <c r="D36" s="12">
        <f>IF(AND(Ledger!$B36="moorings",Ledger!$E36&gt;0),Ledger!$E36," ")</f>
        <v>0</v>
      </c>
      <c r="E36" s="12">
        <f>IF(AND(Ledger!$B36="moorings",Ledger!$F36&gt;0),Ledger!$F36," ")</f>
        <v>0</v>
      </c>
    </row>
    <row r="37" spans="1:5" ht="14.25">
      <c r="A37" t="str">
        <f>IF(Ledger!$B37="Moorings","Moorings"," ")</f>
        <v> </v>
      </c>
      <c r="B37" s="133" t="str">
        <f>IF(Ledger!$B37="Moorings",Ledger!$C37," ")</f>
        <v> </v>
      </c>
      <c r="C37" s="133" t="str">
        <f>IF(Ledger!$B37="Moorings",Ledger!$D37," ")</f>
        <v> </v>
      </c>
      <c r="D37" s="12">
        <f>IF(AND(Ledger!$B37="moorings",Ledger!$E37&gt;0),Ledger!$E37," ")</f>
        <v>0</v>
      </c>
      <c r="E37" s="12">
        <f>IF(AND(Ledger!$B37="moorings",Ledger!$F37&gt;0),Ledger!$F37," ")</f>
        <v>0</v>
      </c>
    </row>
    <row r="38" spans="1:5" ht="14.25">
      <c r="A38" t="str">
        <f>IF(Ledger!$B38="Moorings","Moorings"," ")</f>
        <v> </v>
      </c>
      <c r="B38" s="133" t="str">
        <f>IF(Ledger!$B38="Moorings",Ledger!$C38," ")</f>
        <v> </v>
      </c>
      <c r="C38" s="133" t="str">
        <f>IF(Ledger!$B38="Moorings",Ledger!$D38," ")</f>
        <v> </v>
      </c>
      <c r="D38" s="12">
        <f>IF(AND(Ledger!$B38="moorings",Ledger!$E38&gt;0),Ledger!$E38," ")</f>
        <v>0</v>
      </c>
      <c r="E38" s="12">
        <f>IF(AND(Ledger!$B38="moorings",Ledger!$F38&gt;0),Ledger!$F38," ")</f>
        <v>0</v>
      </c>
    </row>
    <row r="39" spans="1:5" ht="14.25">
      <c r="A39" t="str">
        <f>IF(Ledger!$B39="Moorings","Moorings"," ")</f>
        <v> </v>
      </c>
      <c r="B39" s="133" t="str">
        <f>IF(Ledger!$B39="Moorings",Ledger!$C39," ")</f>
        <v> </v>
      </c>
      <c r="C39" s="133" t="str">
        <f>IF(Ledger!$B39="Moorings",Ledger!$D39," ")</f>
        <v> </v>
      </c>
      <c r="D39" s="12">
        <f>IF(AND(Ledger!$B39="moorings",Ledger!$E39&gt;0),Ledger!$E39," ")</f>
        <v>0</v>
      </c>
      <c r="E39" s="12">
        <f>IF(AND(Ledger!$B39="moorings",Ledger!$F39&gt;0),Ledger!$F39," ")</f>
        <v>0</v>
      </c>
    </row>
    <row r="40" spans="1:5" ht="14.25">
      <c r="A40" t="str">
        <f>IF(Ledger!$B40="Moorings","Moorings"," ")</f>
        <v> </v>
      </c>
      <c r="B40" s="133" t="str">
        <f>IF(Ledger!$B40="Moorings",Ledger!$C40," ")</f>
        <v> </v>
      </c>
      <c r="C40" s="133" t="str">
        <f>IF(Ledger!$B40="Moorings",Ledger!$D40," ")</f>
        <v> </v>
      </c>
      <c r="D40" s="12">
        <f>IF(AND(Ledger!$B40="moorings",Ledger!$E40&gt;0),Ledger!$E40," ")</f>
        <v>0</v>
      </c>
      <c r="E40" s="12">
        <f>IF(AND(Ledger!$B40="moorings",Ledger!$F40&gt;0),Ledger!$F40," ")</f>
        <v>0</v>
      </c>
    </row>
    <row r="41" spans="1:5" ht="14.25">
      <c r="A41" t="str">
        <f>IF(Ledger!$B41="Moorings","Moorings"," ")</f>
        <v> </v>
      </c>
      <c r="B41" s="133" t="str">
        <f>IF(Ledger!$B41="Moorings",Ledger!$C41," ")</f>
        <v> </v>
      </c>
      <c r="C41" s="133" t="str">
        <f>IF(Ledger!$B41="Moorings",Ledger!$D41," ")</f>
        <v> </v>
      </c>
      <c r="D41" s="12">
        <f>IF(AND(Ledger!$B41="moorings",Ledger!$E41&gt;0),Ledger!$E41," ")</f>
        <v>0</v>
      </c>
      <c r="E41" s="12">
        <f>IF(AND(Ledger!$B41="moorings",Ledger!$F41&gt;0),Ledger!$F41," ")</f>
        <v>0</v>
      </c>
    </row>
    <row r="42" spans="1:5" ht="14.25">
      <c r="A42" t="str">
        <f>IF(Ledger!$B42="Moorings","Moorings"," ")</f>
        <v> </v>
      </c>
      <c r="B42" s="133" t="str">
        <f>IF(Ledger!$B42="Moorings",Ledger!$C42," ")</f>
        <v> </v>
      </c>
      <c r="C42" s="133" t="str">
        <f>IF(Ledger!$B42="Moorings",Ledger!$D42," ")</f>
        <v> </v>
      </c>
      <c r="D42" s="12">
        <f>IF(AND(Ledger!$B42="moorings",Ledger!$E42&gt;0),Ledger!$E42," ")</f>
        <v>0</v>
      </c>
      <c r="E42" s="12">
        <f>IF(AND(Ledger!$B42="moorings",Ledger!$F42&gt;0),Ledger!$F42," ")</f>
        <v>0</v>
      </c>
    </row>
    <row r="43" spans="1:5" ht="14.25">
      <c r="A43" t="str">
        <f>IF(Ledger!$B43="Moorings","Moorings"," ")</f>
        <v> </v>
      </c>
      <c r="B43" s="133" t="str">
        <f>IF(Ledger!$B43="Moorings",Ledger!$C43," ")</f>
        <v> </v>
      </c>
      <c r="C43" s="133" t="str">
        <f>IF(Ledger!$B43="Moorings",Ledger!$D43," ")</f>
        <v> </v>
      </c>
      <c r="D43" s="12">
        <f>IF(AND(Ledger!$B43="moorings",Ledger!$E43&gt;0),Ledger!$E43," ")</f>
        <v>0</v>
      </c>
      <c r="E43" s="12">
        <f>IF(AND(Ledger!$B43="moorings",Ledger!$F43&gt;0),Ledger!$F43," ")</f>
        <v>0</v>
      </c>
    </row>
    <row r="44" spans="1:5" ht="14.25">
      <c r="A44" t="str">
        <f>IF(Ledger!$B44="Moorings","Moorings"," ")</f>
        <v> </v>
      </c>
      <c r="B44" s="133" t="str">
        <f>IF(Ledger!$B44="Moorings",Ledger!$C44," ")</f>
        <v> </v>
      </c>
      <c r="C44" s="133" t="str">
        <f>IF(Ledger!$B44="Moorings",Ledger!$D44," ")</f>
        <v> </v>
      </c>
      <c r="D44" s="12">
        <f>IF(AND(Ledger!$B44="moorings",Ledger!$E44&gt;0),Ledger!$E44," ")</f>
        <v>0</v>
      </c>
      <c r="E44" s="12">
        <f>IF(AND(Ledger!$B44="moorings",Ledger!$F44&gt;0),Ledger!$F44," ")</f>
        <v>0</v>
      </c>
    </row>
    <row r="45" spans="1:5" ht="14.25">
      <c r="A45" t="str">
        <f>IF(Ledger!$B45="Moorings","Moorings"," ")</f>
        <v> </v>
      </c>
      <c r="B45" s="133" t="str">
        <f>IF(Ledger!$B45="Moorings",Ledger!$C45," ")</f>
        <v> </v>
      </c>
      <c r="C45" s="133" t="str">
        <f>IF(Ledger!$B45="Moorings",Ledger!$D45," ")</f>
        <v> </v>
      </c>
      <c r="D45" s="12">
        <f>IF(AND(Ledger!$B45="moorings",Ledger!$E45&gt;0),Ledger!$E45," ")</f>
        <v>0</v>
      </c>
      <c r="E45" s="12">
        <f>IF(AND(Ledger!$B45="moorings",Ledger!$F45&gt;0),Ledger!$F45," ")</f>
        <v>0</v>
      </c>
    </row>
    <row r="46" spans="1:5" ht="14.25">
      <c r="A46" t="str">
        <f>IF(Ledger!$B46="Moorings","Moorings"," ")</f>
        <v> </v>
      </c>
      <c r="B46" s="133" t="str">
        <f>IF(Ledger!$B46="Moorings",Ledger!$C46," ")</f>
        <v> </v>
      </c>
      <c r="C46" s="133" t="str">
        <f>IF(Ledger!$B46="Moorings",Ledger!$D46," ")</f>
        <v> </v>
      </c>
      <c r="D46" s="12">
        <f>IF(AND(Ledger!$B46="moorings",Ledger!$E46&gt;0),Ledger!$E46," ")</f>
        <v>0</v>
      </c>
      <c r="E46" s="12">
        <f>IF(AND(Ledger!$B46="moorings",Ledger!$F46&gt;0),Ledger!$F46," ")</f>
        <v>0</v>
      </c>
    </row>
    <row r="47" spans="1:5" ht="14.25">
      <c r="A47" t="str">
        <f>IF(Ledger!$B47="Moorings","Moorings"," ")</f>
        <v> </v>
      </c>
      <c r="B47" s="133" t="str">
        <f>IF(Ledger!$B47="Moorings",Ledger!$C47," ")</f>
        <v> </v>
      </c>
      <c r="C47" s="133" t="str">
        <f>IF(Ledger!$B47="Moorings",Ledger!$D47," ")</f>
        <v> </v>
      </c>
      <c r="D47" s="12">
        <f>IF(AND(Ledger!$B47="moorings",Ledger!$E47&gt;0),Ledger!$E47," ")</f>
        <v>0</v>
      </c>
      <c r="E47" s="12">
        <f>IF(AND(Ledger!$B47="moorings",Ledger!$F47&gt;0),Ledger!$F47," ")</f>
        <v>0</v>
      </c>
    </row>
    <row r="48" spans="1:5" ht="14.25">
      <c r="A48" t="str">
        <f>IF(Ledger!$B48="Moorings","Moorings"," ")</f>
        <v> </v>
      </c>
      <c r="B48" s="133" t="str">
        <f>IF(Ledger!$B48="Moorings",Ledger!$C48," ")</f>
        <v> </v>
      </c>
      <c r="C48" s="133" t="str">
        <f>IF(Ledger!$B48="Moorings",Ledger!$D48," ")</f>
        <v> </v>
      </c>
      <c r="D48" s="12">
        <f>IF(AND(Ledger!$B48="moorings",Ledger!$E48&gt;0),Ledger!$E48," ")</f>
        <v>0</v>
      </c>
      <c r="E48" s="12">
        <f>IF(AND(Ledger!$B48="moorings",Ledger!$F48&gt;0),Ledger!$F48," ")</f>
        <v>0</v>
      </c>
    </row>
    <row r="49" spans="1:7" ht="14.25">
      <c r="A49" t="str">
        <f>IF(Ledger!$B49="Moorings","Moorings"," ")</f>
        <v> </v>
      </c>
      <c r="B49" s="133" t="str">
        <f>IF(Ledger!$B49="Moorings",Ledger!$C49," ")</f>
        <v> </v>
      </c>
      <c r="C49" s="133" t="str">
        <f>IF(Ledger!$B49="Moorings",Ledger!$D49," ")</f>
        <v> </v>
      </c>
      <c r="D49" s="12">
        <f>IF(AND(Ledger!$B49="moorings",Ledger!$E49&gt;0),Ledger!$E49," ")</f>
        <v>0</v>
      </c>
      <c r="E49" s="12">
        <f>IF(AND(Ledger!$B49="moorings",Ledger!$F49&gt;0),Ledger!$F49," ")</f>
        <v>0</v>
      </c>
      <c r="G49" t="s">
        <v>3</v>
      </c>
    </row>
    <row r="50" spans="1:5" ht="14.25">
      <c r="A50" t="str">
        <f>IF(Ledger!$B50="Moorings","Moorings"," ")</f>
        <v> </v>
      </c>
      <c r="B50" s="133" t="str">
        <f>IF(Ledger!$B50="Moorings",Ledger!$C50," ")</f>
        <v> </v>
      </c>
      <c r="C50" s="133" t="str">
        <f>IF(Ledger!$B50="Moorings",Ledger!$D50," ")</f>
        <v> </v>
      </c>
      <c r="D50" s="12">
        <f>IF(AND(Ledger!$B50="moorings",Ledger!$E50&gt;0),Ledger!$E50," ")</f>
        <v>0</v>
      </c>
      <c r="E50" s="12">
        <f>IF(AND(Ledger!$B50="moorings",Ledger!$F50&gt;0),Ledger!$F50," ")</f>
        <v>0</v>
      </c>
    </row>
    <row r="51" spans="1:5" ht="14.25">
      <c r="A51" t="str">
        <f>IF(Ledger!$B51="Moorings","Moorings"," ")</f>
        <v> </v>
      </c>
      <c r="B51" s="133" t="str">
        <f>IF(Ledger!$B51="Moorings",Ledger!$C51," ")</f>
        <v> </v>
      </c>
      <c r="C51" s="133" t="str">
        <f>IF(Ledger!$B51="Moorings",Ledger!$D51," ")</f>
        <v> </v>
      </c>
      <c r="D51" s="12">
        <f>IF(AND(Ledger!$B51="moorings",Ledger!$E51&gt;0),Ledger!$E51," ")</f>
        <v>0</v>
      </c>
      <c r="E51" s="12">
        <f>IF(AND(Ledger!$B51="moorings",Ledger!$F51&gt;0),Ledger!$F51," ")</f>
        <v>0</v>
      </c>
    </row>
    <row r="52" spans="1:5" ht="14.25">
      <c r="A52" t="str">
        <f>IF(Ledger!$B52="Moorings","Moorings"," ")</f>
        <v>Moorings</v>
      </c>
      <c r="B52" s="133" t="str">
        <f>IF(Ledger!$B52="Moorings",Ledger!$C52," ")</f>
        <v>Mooring Costs</v>
      </c>
      <c r="C52" s="133" t="str">
        <f>IF(Ledger!$B52="Moorings",Ledger!$D52," ")</f>
        <v>David Farmer</v>
      </c>
      <c r="D52" s="12">
        <f>IF(AND(Ledger!$B52="moorings",Ledger!$E52&gt;0),Ledger!$E52," ")</f>
        <v>197.65</v>
      </c>
      <c r="E52" s="12">
        <f>IF(AND(Ledger!$B52="moorings",Ledger!$F52&gt;0),Ledger!$F52," ")</f>
        <v>0</v>
      </c>
    </row>
    <row r="53" spans="1:5" ht="14.25">
      <c r="A53" t="str">
        <f>IF(Ledger!$B53="Moorings","Moorings"," ")</f>
        <v>Moorings</v>
      </c>
      <c r="B53" s="133" t="str">
        <f>IF(Ledger!$B53="Moorings",Ledger!$C53," ")</f>
        <v>Mooring Charge</v>
      </c>
      <c r="C53" s="133" t="str">
        <f>IF(Ledger!$B53="Moorings",Ledger!$D53," ")</f>
        <v>Crown Estates</v>
      </c>
      <c r="D53" s="12">
        <f>IF(AND(Ledger!$B53="moorings",Ledger!$E53&gt;0),Ledger!$E53," ")</f>
        <v>0</v>
      </c>
      <c r="E53" s="12">
        <f>IF(AND(Ledger!$B53="moorings",Ledger!$F53&gt;0),Ledger!$F53," ")</f>
        <v>120</v>
      </c>
    </row>
    <row r="54" spans="1:5" ht="14.25">
      <c r="A54" t="str">
        <f>IF(Ledger!$B54="Moorings","Moorings"," ")</f>
        <v> </v>
      </c>
      <c r="B54" s="133" t="str">
        <f>IF(Ledger!$B54="Moorings",Ledger!$C54," ")</f>
        <v> </v>
      </c>
      <c r="C54" s="133" t="str">
        <f>IF(Ledger!$B54="Moorings",Ledger!$D54," ")</f>
        <v> </v>
      </c>
      <c r="D54" s="12">
        <f>IF(AND(Ledger!$B54="moorings",Ledger!$E54&gt;0),Ledger!$E54," ")</f>
        <v>0</v>
      </c>
      <c r="E54" s="12">
        <f>IF(AND(Ledger!$B54="moorings",Ledger!$F54&gt;0),Ledger!$F54," ")</f>
        <v>0</v>
      </c>
    </row>
    <row r="55" spans="1:5" ht="14.25">
      <c r="A55" t="str">
        <f>IF(Ledger!$B55="Moorings","Moorings"," ")</f>
        <v> </v>
      </c>
      <c r="B55" s="133" t="str">
        <f>IF(Ledger!$B55="Moorings",Ledger!$C55," ")</f>
        <v> </v>
      </c>
      <c r="C55" s="133" t="str">
        <f>IF(Ledger!$B55="Moorings",Ledger!$D55," ")</f>
        <v> </v>
      </c>
      <c r="D55" s="12">
        <f>IF(AND(Ledger!$B55="moorings",Ledger!$E55&gt;0),Ledger!$E55," ")</f>
        <v>0</v>
      </c>
      <c r="E55" s="12">
        <f>IF(AND(Ledger!$B55="moorings",Ledger!$F55&gt;0),Ledger!$F55," ")</f>
        <v>0</v>
      </c>
    </row>
    <row r="56" spans="1:5" ht="14.25">
      <c r="A56" t="str">
        <f>IF(Ledger!$B56="Moorings","Moorings"," ")</f>
        <v> </v>
      </c>
      <c r="B56" s="133" t="str">
        <f>IF(Ledger!$B56="Moorings",Ledger!$C56," ")</f>
        <v> </v>
      </c>
      <c r="C56" s="133" t="str">
        <f>IF(Ledger!$B56="Moorings",Ledger!$D56," ")</f>
        <v> </v>
      </c>
      <c r="D56" s="12">
        <f>IF(AND(Ledger!$B56="moorings",Ledger!$E56&gt;0),Ledger!$E56," ")</f>
        <v>0</v>
      </c>
      <c r="E56" s="12">
        <f>IF(AND(Ledger!$B56="moorings",Ledger!$F56&gt;0),Ledger!$F56," ")</f>
        <v>0</v>
      </c>
    </row>
    <row r="57" spans="1:5" ht="14.25">
      <c r="A57" t="str">
        <f>IF(Ledger!$B57="Moorings","Moorings"," ")</f>
        <v> </v>
      </c>
      <c r="B57" s="133" t="str">
        <f>IF(Ledger!$B57="Moorings",Ledger!$C57," ")</f>
        <v> </v>
      </c>
      <c r="C57" s="133" t="str">
        <f>IF(Ledger!$B57="Moorings",Ledger!$D57," ")</f>
        <v> </v>
      </c>
      <c r="D57" s="12">
        <f>IF(AND(Ledger!$B57="moorings",Ledger!$E57&gt;0),Ledger!$E57," ")</f>
        <v>0</v>
      </c>
      <c r="E57" s="12">
        <f>IF(AND(Ledger!$B57="moorings",Ledger!$F57&gt;0),Ledger!$F57," ")</f>
        <v>0</v>
      </c>
    </row>
    <row r="58" spans="1:5" ht="14.25">
      <c r="A58" t="str">
        <f>IF(Ledger!$B58="Moorings","Moorings"," ")</f>
        <v> </v>
      </c>
      <c r="B58" s="133" t="str">
        <f>IF(Ledger!$B58="Moorings",Ledger!$C58," ")</f>
        <v> </v>
      </c>
      <c r="C58" s="133" t="str">
        <f>IF(Ledger!$B58="Moorings",Ledger!$D58," ")</f>
        <v> </v>
      </c>
      <c r="D58" s="12">
        <f>IF(AND(Ledger!$B58="moorings",Ledger!$E58&gt;0),Ledger!$E58," ")</f>
        <v>0</v>
      </c>
      <c r="E58" s="12">
        <f>IF(AND(Ledger!$B58="moorings",Ledger!$F58&gt;0),Ledger!$F58," ")</f>
        <v>0</v>
      </c>
    </row>
    <row r="59" spans="1:5" ht="14.25">
      <c r="A59" t="str">
        <f>IF(Ledger!$B59="Moorings","Moorings"," ")</f>
        <v> </v>
      </c>
      <c r="B59" s="133" t="str">
        <f>IF(Ledger!$B59="Moorings",Ledger!$C59," ")</f>
        <v> </v>
      </c>
      <c r="C59" s="133" t="str">
        <f>IF(Ledger!$B59="Moorings",Ledger!$D59," ")</f>
        <v> </v>
      </c>
      <c r="D59" s="12">
        <f>IF(AND(Ledger!$B59="moorings",Ledger!$E59&gt;0),Ledger!$E59," ")</f>
        <v>0</v>
      </c>
      <c r="E59" s="12">
        <f>IF(AND(Ledger!$B59="moorings",Ledger!$F59&gt;0),Ledger!$F59," ")</f>
        <v>0</v>
      </c>
    </row>
    <row r="60" spans="1:5" ht="14.25">
      <c r="A60" t="str">
        <f>IF(Ledger!$B60="Moorings","Moorings"," ")</f>
        <v> </v>
      </c>
      <c r="B60" s="133" t="str">
        <f>IF(Ledger!$B60="Moorings",Ledger!$C60," ")</f>
        <v> </v>
      </c>
      <c r="C60" s="133" t="str">
        <f>IF(Ledger!$B60="Moorings",Ledger!$D60," ")</f>
        <v> </v>
      </c>
      <c r="D60" s="12">
        <f>IF(AND(Ledger!$B60="moorings",Ledger!$E60&gt;0),Ledger!$E60," ")</f>
        <v>0</v>
      </c>
      <c r="E60" s="12">
        <f>IF(AND(Ledger!$B60="moorings",Ledger!$F60&gt;0),Ledger!$F60," ")</f>
        <v>0</v>
      </c>
    </row>
    <row r="61" spans="1:5" ht="14.25">
      <c r="A61" t="str">
        <f>IF(Ledger!$B61="Moorings","Moorings"," ")</f>
        <v> </v>
      </c>
      <c r="B61" s="133" t="str">
        <f>IF(Ledger!$B61="Moorings",Ledger!$C61," ")</f>
        <v> </v>
      </c>
      <c r="C61" s="133" t="str">
        <f>IF(Ledger!$B61="Moorings",Ledger!$D61," ")</f>
        <v> </v>
      </c>
      <c r="D61" s="12">
        <f>IF(AND(Ledger!$B61="moorings",Ledger!$E61&gt;0),Ledger!$E61," ")</f>
        <v>0</v>
      </c>
      <c r="E61" s="12">
        <f>IF(AND(Ledger!$B61="moorings",Ledger!$F61&gt;0),Ledger!$F61," ")</f>
        <v>0</v>
      </c>
    </row>
    <row r="62" spans="1:5" ht="14.25">
      <c r="A62" t="str">
        <f>IF(Ledger!$B62="Moorings","Moorings"," ")</f>
        <v> </v>
      </c>
      <c r="B62" s="133" t="str">
        <f>IF(Ledger!$B62="Moorings",Ledger!$C62," ")</f>
        <v> </v>
      </c>
      <c r="C62" s="133" t="str">
        <f>IF(Ledger!$B62="Moorings",Ledger!$D62," ")</f>
        <v> </v>
      </c>
      <c r="D62" s="12">
        <f>IF(AND(Ledger!$B62="moorings",Ledger!$E62&gt;0),Ledger!$E62," ")</f>
        <v>0</v>
      </c>
      <c r="E62" s="12">
        <f>IF(AND(Ledger!$B62="moorings",Ledger!$F62&gt;0),Ledger!$F62," ")</f>
        <v>0</v>
      </c>
    </row>
    <row r="63" spans="1:5" ht="14.25">
      <c r="A63" t="str">
        <f>IF(Ledger!$B63="Moorings","Moorings"," ")</f>
        <v> </v>
      </c>
      <c r="B63" s="133" t="str">
        <f>IF(Ledger!$B63="Moorings",Ledger!$C63," ")</f>
        <v> </v>
      </c>
      <c r="C63" s="133" t="str">
        <f>IF(Ledger!$B63="Moorings",Ledger!$D63," ")</f>
        <v> </v>
      </c>
      <c r="D63" s="12">
        <f>IF(AND(Ledger!$B63="moorings",Ledger!$E63&gt;0),Ledger!$E63," ")</f>
        <v>0</v>
      </c>
      <c r="E63" s="12">
        <f>IF(AND(Ledger!$B63="moorings",Ledger!$F63&gt;0),Ledger!$F63," ")</f>
        <v>0</v>
      </c>
    </row>
    <row r="64" spans="1:5" ht="14.25">
      <c r="A64" t="str">
        <f>IF(Ledger!$B64="Moorings","Moorings"," ")</f>
        <v> </v>
      </c>
      <c r="B64" s="133" t="str">
        <f>IF(Ledger!$B64="Moorings",Ledger!$C64," ")</f>
        <v> </v>
      </c>
      <c r="C64" s="133" t="str">
        <f>IF(Ledger!$B64="Moorings",Ledger!$D64," ")</f>
        <v> </v>
      </c>
      <c r="D64" s="12">
        <f>IF(AND(Ledger!$B64="moorings",Ledger!$E64&gt;0),Ledger!$E64," ")</f>
        <v>0</v>
      </c>
      <c r="E64" s="12">
        <f>IF(AND(Ledger!$B64="moorings",Ledger!$F64&gt;0),Ledger!$F64," ")</f>
        <v>0</v>
      </c>
    </row>
    <row r="65" spans="1:5" ht="14.25">
      <c r="A65" t="str">
        <f>IF(Ledger!$B65="Moorings","Moorings"," ")</f>
        <v> </v>
      </c>
      <c r="B65" s="133" t="str">
        <f>IF(Ledger!$B65="Moorings",Ledger!$C65," ")</f>
        <v> </v>
      </c>
      <c r="C65" s="133" t="str">
        <f>IF(Ledger!$B65="Moorings",Ledger!$D65," ")</f>
        <v> </v>
      </c>
      <c r="D65" s="12">
        <f>IF(AND(Ledger!$B65="moorings",Ledger!$E65&gt;0),Ledger!$E65," ")</f>
        <v>0</v>
      </c>
      <c r="E65" s="12">
        <f>IF(AND(Ledger!$B65="moorings",Ledger!$F65&gt;0),Ledger!$F65," ")</f>
        <v>0</v>
      </c>
    </row>
    <row r="66" spans="1:5" ht="14.25">
      <c r="A66" t="str">
        <f>IF(Ledger!$B66="Moorings","Moorings"," ")</f>
        <v> </v>
      </c>
      <c r="B66" s="133" t="str">
        <f>IF(Ledger!$B66="Moorings",Ledger!$C66," ")</f>
        <v> </v>
      </c>
      <c r="C66" s="133" t="str">
        <f>IF(Ledger!$B66="Moorings",Ledger!$D66," ")</f>
        <v> </v>
      </c>
      <c r="D66" s="12">
        <f>IF(AND(Ledger!$B66="moorings",Ledger!$E66&gt;0),Ledger!$E66," ")</f>
        <v>0</v>
      </c>
      <c r="E66" s="12">
        <f>IF(AND(Ledger!$B66="moorings",Ledger!$F66&gt;0),Ledger!$F66," ")</f>
        <v>0</v>
      </c>
    </row>
    <row r="67" spans="1:5" ht="14.25">
      <c r="A67" t="str">
        <f>IF(Ledger!$B67="Moorings","Moorings"," ")</f>
        <v> </v>
      </c>
      <c r="B67" s="133" t="str">
        <f>IF(Ledger!$B67="Moorings",Ledger!$C67," ")</f>
        <v> </v>
      </c>
      <c r="C67" s="133" t="str">
        <f>IF(Ledger!$B67="Moorings",Ledger!$D67," ")</f>
        <v> </v>
      </c>
      <c r="D67" s="12">
        <f>IF(AND(Ledger!$B67="moorings",Ledger!$E67&gt;0),Ledger!$E67," ")</f>
        <v>0</v>
      </c>
      <c r="E67" s="12">
        <f>IF(AND(Ledger!$B67="moorings",Ledger!$F67&gt;0),Ledger!$F67," ")</f>
        <v>0</v>
      </c>
    </row>
    <row r="68" spans="1:5" ht="14.25">
      <c r="A68" t="str">
        <f>IF(Ledger!$B68="Moorings","Moorings"," ")</f>
        <v> </v>
      </c>
      <c r="B68" s="133" t="str">
        <f>IF(Ledger!$B68="Moorings",Ledger!$C68," ")</f>
        <v> </v>
      </c>
      <c r="C68" s="133" t="str">
        <f>IF(Ledger!$B68="Moorings",Ledger!$D68," ")</f>
        <v> </v>
      </c>
      <c r="D68" s="12">
        <f>IF(AND(Ledger!$B68="moorings",Ledger!$E68&gt;0),Ledger!$E68," ")</f>
        <v>0</v>
      </c>
      <c r="E68" s="12">
        <f>IF(AND(Ledger!$B68="moorings",Ledger!$F68&gt;0),Ledger!$F68," ")</f>
        <v>0</v>
      </c>
    </row>
    <row r="69" spans="1:5" ht="14.25">
      <c r="A69" t="str">
        <f>IF(Ledger!$B69="Moorings","Moorings"," ")</f>
        <v> </v>
      </c>
      <c r="B69" s="133" t="str">
        <f>IF(Ledger!$B69="Moorings",Ledger!$C69," ")</f>
        <v> </v>
      </c>
      <c r="C69" s="133" t="str">
        <f>IF(Ledger!$B69="Moorings",Ledger!$D69," ")</f>
        <v> </v>
      </c>
      <c r="D69" s="12">
        <f>IF(AND(Ledger!$B69="moorings",Ledger!$E69&gt;0),Ledger!$E69," ")</f>
        <v>0</v>
      </c>
      <c r="E69" s="12">
        <f>IF(AND(Ledger!$B69="moorings",Ledger!$F69&gt;0),Ledger!$F69," ")</f>
        <v>0</v>
      </c>
    </row>
    <row r="70" spans="1:5" ht="14.25">
      <c r="A70" t="str">
        <f>IF(Ledger!$B70="Moorings","Moorings"," ")</f>
        <v> </v>
      </c>
      <c r="B70" s="133" t="str">
        <f>IF(Ledger!$B70="Moorings",Ledger!$C70," ")</f>
        <v> </v>
      </c>
      <c r="C70" s="133" t="str">
        <f>IF(Ledger!$B70="Moorings",Ledger!$D70," ")</f>
        <v> </v>
      </c>
      <c r="D70" s="12">
        <f>IF(AND(Ledger!$B70="moorings",Ledger!$E70&gt;0),Ledger!$E70," ")</f>
        <v>0</v>
      </c>
      <c r="E70" s="12">
        <f>IF(AND(Ledger!$B70="moorings",Ledger!$F70&gt;0),Ledger!$F70," ")</f>
        <v>0</v>
      </c>
    </row>
    <row r="71" spans="1:5" ht="14.25">
      <c r="A71" t="str">
        <f>IF(Ledger!$B71="Moorings","Moorings"," ")</f>
        <v> </v>
      </c>
      <c r="B71" s="133" t="str">
        <f>IF(Ledger!$B71="Moorings",Ledger!$C71," ")</f>
        <v> </v>
      </c>
      <c r="C71" s="133" t="str">
        <f>IF(Ledger!$B71="Moorings",Ledger!$D71," ")</f>
        <v> </v>
      </c>
      <c r="D71" s="12">
        <f>IF(AND(Ledger!$B71="moorings",Ledger!$E71&gt;0),Ledger!$E71," ")</f>
        <v>0</v>
      </c>
      <c r="E71" s="12">
        <f>IF(AND(Ledger!$B71="moorings",Ledger!$F71&gt;0),Ledger!$F71," ")</f>
        <v>0</v>
      </c>
    </row>
    <row r="72" spans="1:5" ht="14.25">
      <c r="A72" t="str">
        <f>IF(Ledger!$B72="Moorings","Moorings"," ")</f>
        <v> </v>
      </c>
      <c r="B72" s="133" t="str">
        <f>IF(Ledger!$B72="Moorings",Ledger!$C72," ")</f>
        <v> </v>
      </c>
      <c r="C72" s="133" t="str">
        <f>IF(Ledger!$B72="Moorings",Ledger!$D72," ")</f>
        <v> </v>
      </c>
      <c r="D72" s="12">
        <f>IF(AND(Ledger!$B72="moorings",Ledger!$E72&gt;0),Ledger!$E72," ")</f>
        <v>0</v>
      </c>
      <c r="E72" s="12">
        <f>IF(AND(Ledger!$B72="moorings",Ledger!$F72&gt;0),Ledger!$F72," ")</f>
        <v>0</v>
      </c>
    </row>
    <row r="73" spans="1:5" ht="14.25">
      <c r="A73" t="str">
        <f>IF(Ledger!$B73="Moorings","Moorings"," ")</f>
        <v> </v>
      </c>
      <c r="B73" s="133" t="str">
        <f>IF(Ledger!$B73="Moorings",Ledger!$C73," ")</f>
        <v> </v>
      </c>
      <c r="C73" s="133" t="str">
        <f>IF(Ledger!$B73="Moorings",Ledger!$D73," ")</f>
        <v> </v>
      </c>
      <c r="D73" s="12">
        <f>IF(AND(Ledger!$B73="moorings",Ledger!$E73&gt;0),Ledger!$E73," ")</f>
        <v>0</v>
      </c>
      <c r="E73" s="12">
        <f>IF(AND(Ledger!$B73="moorings",Ledger!$F73&gt;0),Ledger!$F73," ")</f>
        <v>0</v>
      </c>
    </row>
    <row r="74" spans="1:5" ht="14.25">
      <c r="A74" t="str">
        <f>IF(Ledger!$B74="Moorings","Moorings"," ")</f>
        <v> </v>
      </c>
      <c r="B74" s="133" t="str">
        <f>IF(Ledger!$B74="Moorings",Ledger!$C74," ")</f>
        <v> </v>
      </c>
      <c r="C74" s="133" t="str">
        <f>IF(Ledger!$B74="Moorings",Ledger!$D74," ")</f>
        <v> </v>
      </c>
      <c r="D74" s="12">
        <f>IF(AND(Ledger!$B74="moorings",Ledger!$E74&gt;0),Ledger!$E74," ")</f>
        <v>0</v>
      </c>
      <c r="E74" s="12">
        <f>IF(AND(Ledger!$B74="moorings",Ledger!$F74&gt;0),Ledger!$F74," ")</f>
        <v>0</v>
      </c>
    </row>
    <row r="75" spans="1:5" ht="14.25">
      <c r="A75" t="str">
        <f>IF(Ledger!$B75="Moorings","Moorings"," ")</f>
        <v> </v>
      </c>
      <c r="B75" s="133" t="str">
        <f>IF(Ledger!$B75="Moorings",Ledger!$C75," ")</f>
        <v> </v>
      </c>
      <c r="C75" s="133" t="str">
        <f>IF(Ledger!$B75="Moorings",Ledger!$D75," ")</f>
        <v> </v>
      </c>
      <c r="D75" s="12">
        <f>IF(AND(Ledger!$B75="moorings",Ledger!$E75&gt;0),Ledger!$E75," ")</f>
        <v>0</v>
      </c>
      <c r="E75" s="12">
        <f>IF(AND(Ledger!$B75="moorings",Ledger!$F75&gt;0),Ledger!$F75," ")</f>
        <v>0</v>
      </c>
    </row>
    <row r="76" spans="1:5" ht="14.25">
      <c r="A76" t="str">
        <f>IF(Ledger!$B76="Moorings","Moorings"," ")</f>
        <v> </v>
      </c>
      <c r="B76" s="133" t="str">
        <f>IF(Ledger!$B76="Moorings",Ledger!$C76," ")</f>
        <v> </v>
      </c>
      <c r="C76" s="133" t="str">
        <f>IF(Ledger!$B76="Moorings",Ledger!$D76," ")</f>
        <v> </v>
      </c>
      <c r="D76" s="12">
        <f>IF(AND(Ledger!$B76="moorings",Ledger!$E76&gt;0),Ledger!$E76," ")</f>
        <v>0</v>
      </c>
      <c r="E76" s="12">
        <f>IF(AND(Ledger!$B76="moorings",Ledger!$F76&gt;0),Ledger!$F76," ")</f>
        <v>0</v>
      </c>
    </row>
    <row r="77" spans="1:5" ht="14.25">
      <c r="A77" t="str">
        <f>IF(Ledger!$B77="Moorings","Moorings"," ")</f>
        <v> </v>
      </c>
      <c r="B77" s="133" t="str">
        <f>IF(Ledger!$B77="Moorings",Ledger!$C77," ")</f>
        <v> </v>
      </c>
      <c r="C77" s="133" t="str">
        <f>IF(Ledger!$B77="Moorings",Ledger!$D77," ")</f>
        <v> </v>
      </c>
      <c r="D77" s="12">
        <f>IF(AND(Ledger!$B77="moorings",Ledger!$E77&gt;0),Ledger!$E77," ")</f>
        <v>0</v>
      </c>
      <c r="E77" s="12">
        <f>IF(AND(Ledger!$B77="moorings",Ledger!$F77&gt;0),Ledger!$F77," ")</f>
        <v>0</v>
      </c>
    </row>
    <row r="78" spans="1:5" ht="14.25">
      <c r="A78" t="str">
        <f>IF(Ledger!$B78="Moorings","Moorings"," ")</f>
        <v> </v>
      </c>
      <c r="B78" s="133" t="str">
        <f>IF(Ledger!$B78="Moorings",Ledger!$C78," ")</f>
        <v> </v>
      </c>
      <c r="C78" s="133" t="str">
        <f>IF(Ledger!$B78="Moorings",Ledger!$D78," ")</f>
        <v> </v>
      </c>
      <c r="D78" s="12">
        <f>IF(AND(Ledger!$B78="moorings",Ledger!$E78&gt;0),Ledger!$E78," ")</f>
        <v>0</v>
      </c>
      <c r="E78" s="12">
        <f>IF(AND(Ledger!$B78="moorings",Ledger!$F78&gt;0),Ledger!$F78," ")</f>
        <v>0</v>
      </c>
    </row>
    <row r="79" spans="1:5" ht="14.25">
      <c r="A79" t="str">
        <f>IF(Ledger!$B79="Moorings","Moorings"," ")</f>
        <v> </v>
      </c>
      <c r="B79" s="133" t="str">
        <f>IF(Ledger!$B79="Moorings",Ledger!$C79," ")</f>
        <v> </v>
      </c>
      <c r="C79" s="133" t="str">
        <f>IF(Ledger!$B79="Moorings",Ledger!$D79," ")</f>
        <v> </v>
      </c>
      <c r="D79" s="12">
        <f>IF(AND(Ledger!$B79="moorings",Ledger!$E79&gt;0),Ledger!$E79," ")</f>
        <v>0</v>
      </c>
      <c r="E79" s="12">
        <f>IF(AND(Ledger!$B79="moorings",Ledger!$F79&gt;0),Ledger!$F79," ")</f>
        <v>0</v>
      </c>
    </row>
    <row r="80" spans="1:5" ht="14.25">
      <c r="A80" t="str">
        <f>IF(Ledger!$B80="Moorings","Moorings"," ")</f>
        <v> </v>
      </c>
      <c r="B80" s="133" t="str">
        <f>IF(Ledger!$B80="Moorings",Ledger!$C80," ")</f>
        <v> </v>
      </c>
      <c r="C80" s="133" t="str">
        <f>IF(Ledger!$B80="Moorings",Ledger!$D80," ")</f>
        <v> </v>
      </c>
      <c r="D80" s="12">
        <f>IF(AND(Ledger!$B80="moorings",Ledger!$E80&gt;0),Ledger!$E80," ")</f>
        <v>0</v>
      </c>
      <c r="E80" s="12">
        <f>IF(AND(Ledger!$B80="moorings",Ledger!$F80&gt;0),Ledger!$F80," ")</f>
        <v>0</v>
      </c>
    </row>
    <row r="81" spans="1:5" ht="14.25">
      <c r="A81" t="str">
        <f>IF(Ledger!$B81="Moorings","Moorings"," ")</f>
        <v> </v>
      </c>
      <c r="B81" s="133" t="str">
        <f>IF(Ledger!$B81="Moorings",Ledger!$C81," ")</f>
        <v> </v>
      </c>
      <c r="C81" s="133" t="str">
        <f>IF(Ledger!$B81="Moorings",Ledger!$D81," ")</f>
        <v> </v>
      </c>
      <c r="D81" s="12">
        <f>IF(AND(Ledger!$B81="moorings",Ledger!$E81&gt;0),Ledger!$E81," ")</f>
        <v>0</v>
      </c>
      <c r="E81" s="12">
        <f>IF(AND(Ledger!$B81="moorings",Ledger!$F81&gt;0),Ledger!$F81," ")</f>
        <v>0</v>
      </c>
    </row>
    <row r="82" spans="1:5" ht="14.25">
      <c r="A82" t="str">
        <f>IF(Ledger!$B82="Moorings","Moorings"," ")</f>
        <v>Moorings</v>
      </c>
      <c r="B82" s="133" t="str">
        <f>IF(Ledger!$B82="Moorings",Ledger!$C82," ")</f>
        <v>Payment for PH Moorings</v>
      </c>
      <c r="C82" s="133" t="str">
        <f>IF(Ledger!$B82="Moorings",Ledger!$D82," ")</f>
        <v>Portland Harbour Authority</v>
      </c>
      <c r="D82" s="12">
        <f>IF(AND(Ledger!$B82="moorings",Ledger!$E82&gt;0),Ledger!$E82," ")</f>
        <v>0</v>
      </c>
      <c r="E82" s="12">
        <f>IF(AND(Ledger!$B82="moorings",Ledger!$F82&gt;0),Ledger!$F82," ")</f>
        <v>57.3</v>
      </c>
    </row>
    <row r="83" spans="1:5" ht="14.25">
      <c r="A83" t="str">
        <f>IF(Ledger!$B83="Moorings","Moorings"," ")</f>
        <v> </v>
      </c>
      <c r="B83" s="133" t="str">
        <f>IF(Ledger!$B83="Moorings",Ledger!$C83," ")</f>
        <v> </v>
      </c>
      <c r="C83" s="133" t="str">
        <f>IF(Ledger!$B83="Moorings",Ledger!$D83," ")</f>
        <v> </v>
      </c>
      <c r="D83" s="12">
        <f>IF(AND(Ledger!$B83="moorings",Ledger!$E83&gt;0),Ledger!$E83," ")</f>
        <v>0</v>
      </c>
      <c r="E83" s="12">
        <f>IF(AND(Ledger!$B83="moorings",Ledger!$F83&gt;0),Ledger!$F83," ")</f>
        <v>0</v>
      </c>
    </row>
    <row r="84" spans="1:5" ht="14.25">
      <c r="A84" t="str">
        <f>IF(Ledger!$B84="Moorings","Moorings"," ")</f>
        <v> </v>
      </c>
      <c r="B84" s="133" t="str">
        <f>IF(Ledger!$B84="Moorings",Ledger!$C84," ")</f>
        <v> </v>
      </c>
      <c r="C84" s="133" t="str">
        <f>IF(Ledger!$B84="Moorings",Ledger!$D84," ")</f>
        <v> </v>
      </c>
      <c r="D84" s="12">
        <f>IF(AND(Ledger!$B84="moorings",Ledger!$E84&gt;0),Ledger!$E84," ")</f>
        <v>0</v>
      </c>
      <c r="E84" s="12">
        <f>IF(AND(Ledger!$B84="moorings",Ledger!$F84&gt;0),Ledger!$F84," ")</f>
        <v>0</v>
      </c>
    </row>
    <row r="85" spans="1:5" ht="14.25">
      <c r="A85" t="str">
        <f>IF(Ledger!$B85="Moorings","Moorings"," ")</f>
        <v> </v>
      </c>
      <c r="B85" s="133" t="str">
        <f>IF(Ledger!$B85="Moorings",Ledger!$C85," ")</f>
        <v> </v>
      </c>
      <c r="C85" s="133" t="str">
        <f>IF(Ledger!$B85="Moorings",Ledger!$D85," ")</f>
        <v> </v>
      </c>
      <c r="D85" s="12">
        <f>IF(AND(Ledger!$B85="moorings",Ledger!$E85&gt;0),Ledger!$E85," ")</f>
        <v>0</v>
      </c>
      <c r="E85" s="12">
        <f>IF(AND(Ledger!$B85="moorings",Ledger!$F85&gt;0),Ledger!$F85," ")</f>
        <v>0</v>
      </c>
    </row>
    <row r="86" spans="1:5" ht="14.25">
      <c r="A86" t="str">
        <f>IF(Ledger!$B86="Moorings","Moorings"," ")</f>
        <v> </v>
      </c>
      <c r="B86" s="133" t="str">
        <f>IF(Ledger!$B86="Moorings",Ledger!$C86," ")</f>
        <v> </v>
      </c>
      <c r="C86" s="133" t="str">
        <f>IF(Ledger!$B86="Moorings",Ledger!$D86," ")</f>
        <v> </v>
      </c>
      <c r="D86" s="12">
        <f>IF(AND(Ledger!$B86="moorings",Ledger!$E86&gt;0),Ledger!$E86," ")</f>
        <v>0</v>
      </c>
      <c r="E86" s="12">
        <f>IF(AND(Ledger!$B86="moorings",Ledger!$F86&gt;0),Ledger!$F86," ")</f>
        <v>0</v>
      </c>
    </row>
    <row r="87" spans="1:5" ht="14.25">
      <c r="A87" t="str">
        <f>IF(Ledger!$B87="Moorings","Moorings"," ")</f>
        <v> </v>
      </c>
      <c r="B87" s="133" t="str">
        <f>IF(Ledger!$B87="Moorings",Ledger!$C87," ")</f>
        <v> </v>
      </c>
      <c r="C87" s="133" t="str">
        <f>IF(Ledger!$B87="Moorings",Ledger!$D87," ")</f>
        <v> </v>
      </c>
      <c r="D87" s="12">
        <f>IF(AND(Ledger!$B87="moorings",Ledger!$E87&gt;0),Ledger!$E87," ")</f>
        <v>0</v>
      </c>
      <c r="E87" s="12">
        <f>IF(AND(Ledger!$B87="moorings",Ledger!$F87&gt;0),Ledger!$F87," ")</f>
        <v>0</v>
      </c>
    </row>
    <row r="88" spans="1:5" ht="14.25">
      <c r="A88" t="str">
        <f>IF(Ledger!$B88="Moorings","Moorings"," ")</f>
        <v> </v>
      </c>
      <c r="B88" s="133" t="str">
        <f>IF(Ledger!$B88="Moorings",Ledger!$C88," ")</f>
        <v> </v>
      </c>
      <c r="C88" s="133" t="str">
        <f>IF(Ledger!$B88="Moorings",Ledger!$D88," ")</f>
        <v> </v>
      </c>
      <c r="D88" s="12">
        <f>IF(AND(Ledger!$B88="moorings",Ledger!$E88&gt;0),Ledger!$E88," ")</f>
        <v>0</v>
      </c>
      <c r="E88" s="12">
        <f>IF(AND(Ledger!$B88="moorings",Ledger!$F88&gt;0),Ledger!$F88," ")</f>
        <v>0</v>
      </c>
    </row>
    <row r="89" spans="1:5" ht="14.25">
      <c r="A89" t="str">
        <f>IF(Ledger!$B89="Moorings","Moorings"," ")</f>
        <v> </v>
      </c>
      <c r="B89" s="133" t="str">
        <f>IF(Ledger!$B89="Moorings",Ledger!$C89," ")</f>
        <v> </v>
      </c>
      <c r="C89" s="133" t="str">
        <f>IF(Ledger!$B89="Moorings",Ledger!$D89," ")</f>
        <v> </v>
      </c>
      <c r="D89" s="12">
        <f>IF(AND(Ledger!$B89="moorings",Ledger!$E89&gt;0),Ledger!$E89," ")</f>
        <v>0</v>
      </c>
      <c r="E89" s="12">
        <f>IF(AND(Ledger!$B89="moorings",Ledger!$F89&gt;0),Ledger!$F89," ")</f>
        <v>0</v>
      </c>
    </row>
    <row r="90" spans="1:5" ht="14.25">
      <c r="A90" t="str">
        <f>IF(Ledger!$B90="Moorings","Moorings"," ")</f>
        <v> </v>
      </c>
      <c r="B90" s="133" t="str">
        <f>IF(Ledger!$B90="Moorings",Ledger!$C90," ")</f>
        <v> </v>
      </c>
      <c r="C90" s="133" t="str">
        <f>IF(Ledger!$B90="Moorings",Ledger!$D90," ")</f>
        <v> </v>
      </c>
      <c r="D90" s="12">
        <f>IF(AND(Ledger!$B90="moorings",Ledger!$E90&gt;0),Ledger!$E90," ")</f>
        <v>0</v>
      </c>
      <c r="E90" s="12">
        <f>IF(AND(Ledger!$B90="moorings",Ledger!$F90&gt;0),Ledger!$F90," ")</f>
        <v>0</v>
      </c>
    </row>
    <row r="91" spans="1:5" ht="14.25">
      <c r="A91" t="str">
        <f>IF(Ledger!$B91="Moorings","Moorings"," ")</f>
        <v> </v>
      </c>
      <c r="B91" s="133" t="str">
        <f>IF(Ledger!$B91="Moorings",Ledger!$C91," ")</f>
        <v> </v>
      </c>
      <c r="C91" s="133" t="str">
        <f>IF(Ledger!$B91="Moorings",Ledger!$D91," ")</f>
        <v> </v>
      </c>
      <c r="D91" s="12">
        <f>IF(AND(Ledger!$B91="moorings",Ledger!$E91&gt;0),Ledger!$E91," ")</f>
        <v>0</v>
      </c>
      <c r="E91" s="12">
        <f>IF(AND(Ledger!$B91="moorings",Ledger!$F91&gt;0),Ledger!$F91," ")</f>
        <v>0</v>
      </c>
    </row>
    <row r="92" spans="1:5" ht="14.25">
      <c r="A92" t="str">
        <f>IF(Ledger!$B92="Moorings","Moorings"," ")</f>
        <v> </v>
      </c>
      <c r="B92" s="133" t="str">
        <f>IF(Ledger!$B92="Moorings",Ledger!$C92," ")</f>
        <v> </v>
      </c>
      <c r="C92" s="133" t="str">
        <f>IF(Ledger!$B92="Moorings",Ledger!$D92," ")</f>
        <v> </v>
      </c>
      <c r="D92" s="12">
        <f>IF(AND(Ledger!$B92="moorings",Ledger!$E92&gt;0),Ledger!$E92," ")</f>
        <v>0</v>
      </c>
      <c r="E92" s="12">
        <f>IF(AND(Ledger!$B92="moorings",Ledger!$F92&gt;0),Ledger!$F92," ")</f>
        <v>0</v>
      </c>
    </row>
    <row r="93" spans="1:5" ht="14.25">
      <c r="A93" t="str">
        <f>IF(Ledger!$B93="Moorings","Moorings"," ")</f>
        <v> </v>
      </c>
      <c r="B93" s="133" t="str">
        <f>IF(Ledger!$B93="Moorings",Ledger!$C93," ")</f>
        <v> </v>
      </c>
      <c r="C93" s="133" t="str">
        <f>IF(Ledger!$B93="Moorings",Ledger!$D93," ")</f>
        <v> </v>
      </c>
      <c r="D93" s="12">
        <f>IF(AND(Ledger!$B93="moorings",Ledger!$E93&gt;0),Ledger!$E93," ")</f>
        <v>0</v>
      </c>
      <c r="E93" s="12">
        <f>IF(AND(Ledger!$B93="moorings",Ledger!$F93&gt;0),Ledger!$F93," ")</f>
        <v>0</v>
      </c>
    </row>
    <row r="94" spans="1:5" ht="14.25">
      <c r="A94" t="str">
        <f>IF(Ledger!$B94="Moorings","Moorings"," ")</f>
        <v> </v>
      </c>
      <c r="B94" s="133" t="str">
        <f>IF(Ledger!$B94="Moorings",Ledger!$C94," ")</f>
        <v> </v>
      </c>
      <c r="C94" s="133" t="str">
        <f>IF(Ledger!$B94="Moorings",Ledger!$D94," ")</f>
        <v> </v>
      </c>
      <c r="D94" s="12">
        <f>IF(AND(Ledger!$B94="moorings",Ledger!$E94&gt;0),Ledger!$E94," ")</f>
        <v>0</v>
      </c>
      <c r="E94" s="12">
        <f>IF(AND(Ledger!$B94="moorings",Ledger!$F94&gt;0),Ledger!$F94," ")</f>
        <v>0</v>
      </c>
    </row>
    <row r="95" spans="1:5" ht="14.25">
      <c r="A95" t="str">
        <f>IF(Ledger!$B95="Moorings","Moorings"," ")</f>
        <v> </v>
      </c>
      <c r="B95" s="133" t="str">
        <f>IF(Ledger!$B95="Moorings",Ledger!$C95," ")</f>
        <v> </v>
      </c>
      <c r="C95" s="133" t="str">
        <f>IF(Ledger!$B95="Moorings",Ledger!$D95," ")</f>
        <v> </v>
      </c>
      <c r="D95" s="12">
        <f>IF(AND(Ledger!$B95="moorings",Ledger!$E95&gt;0),Ledger!$E95," ")</f>
        <v>0</v>
      </c>
      <c r="E95" s="12">
        <f>IF(AND(Ledger!$B95="moorings",Ledger!$F95&gt;0),Ledger!$F95," ")</f>
        <v>0</v>
      </c>
    </row>
    <row r="96" spans="1:5" ht="14.25">
      <c r="A96" t="str">
        <f>IF(Ledger!$B96="Moorings","Moorings"," ")</f>
        <v> </v>
      </c>
      <c r="B96" s="133" t="str">
        <f>IF(Ledger!$B96="Moorings",Ledger!$C96," ")</f>
        <v> </v>
      </c>
      <c r="C96" s="133" t="str">
        <f>IF(Ledger!$B96="Moorings",Ledger!$D96," ")</f>
        <v> </v>
      </c>
      <c r="D96" s="12">
        <f>IF(AND(Ledger!$B96="moorings",Ledger!$E96&gt;0),Ledger!$E96," ")</f>
        <v>0</v>
      </c>
      <c r="E96" s="12">
        <f>IF(AND(Ledger!$B96="moorings",Ledger!$F96&gt;0),Ledger!$F96," ")</f>
        <v>0</v>
      </c>
    </row>
    <row r="97" spans="1:5" ht="14.25">
      <c r="A97" t="str">
        <f>IF(Ledger!$B97="Moorings","Moorings"," ")</f>
        <v> </v>
      </c>
      <c r="B97" s="133" t="str">
        <f>IF(Ledger!$B97="Moorings",Ledger!$C97," ")</f>
        <v> </v>
      </c>
      <c r="C97" s="133" t="str">
        <f>IF(Ledger!$B97="Moorings",Ledger!$D97," ")</f>
        <v> </v>
      </c>
      <c r="D97" s="12">
        <f>IF(AND(Ledger!$B97="moorings",Ledger!$E97&gt;0),Ledger!$E97," ")</f>
        <v>0</v>
      </c>
      <c r="E97" s="12">
        <f>IF(AND(Ledger!$B97="moorings",Ledger!$F97&gt;0),Ledger!$F97," ")</f>
        <v>0</v>
      </c>
    </row>
    <row r="98" spans="1:5" ht="14.25">
      <c r="A98" t="str">
        <f>IF(Ledger!$B98="Moorings","Moorings"," ")</f>
        <v> </v>
      </c>
      <c r="B98" s="133" t="str">
        <f>IF(Ledger!$B98="Moorings",Ledger!$C98," ")</f>
        <v> </v>
      </c>
      <c r="C98" s="133" t="str">
        <f>IF(Ledger!$B98="Moorings",Ledger!$D98," ")</f>
        <v> </v>
      </c>
      <c r="D98" s="12">
        <f>IF(AND(Ledger!$B98="moorings",Ledger!$E98&gt;0),Ledger!$E98," ")</f>
        <v>0</v>
      </c>
      <c r="E98" s="12">
        <f>IF(AND(Ledger!$B98="moorings",Ledger!$F98&gt;0),Ledger!$F98," ")</f>
        <v>0</v>
      </c>
    </row>
    <row r="99" spans="1:5" ht="14.25">
      <c r="A99" t="str">
        <f>IF(Ledger!$B99="Moorings","Moorings"," ")</f>
        <v> </v>
      </c>
      <c r="B99" s="133" t="str">
        <f>IF(Ledger!$B99="Moorings",Ledger!$C99," ")</f>
        <v> </v>
      </c>
      <c r="C99" s="133" t="str">
        <f>IF(Ledger!$B99="Moorings",Ledger!$D99," ")</f>
        <v> </v>
      </c>
      <c r="D99" s="12">
        <f>IF(AND(Ledger!$B99="moorings",Ledger!$E99&gt;0),Ledger!$E99," ")</f>
        <v>0</v>
      </c>
      <c r="E99" s="12">
        <f>IF(AND(Ledger!$B99="moorings",Ledger!$F99&gt;0),Ledger!$F99," ")</f>
        <v>0</v>
      </c>
    </row>
    <row r="100" spans="1:5" ht="14.25">
      <c r="A100" t="str">
        <f>IF(Ledger!$B100="Moorings","Moorings"," ")</f>
        <v> </v>
      </c>
      <c r="B100" s="133" t="str">
        <f>IF(Ledger!$B100="Moorings",Ledger!$C100," ")</f>
        <v> </v>
      </c>
      <c r="C100" s="133" t="str">
        <f>IF(Ledger!$B100="Moorings",Ledger!$D100," ")</f>
        <v> </v>
      </c>
      <c r="D100" s="12">
        <f>IF(AND(Ledger!$B100="moorings",Ledger!$E100&gt;0),Ledger!$E100," ")</f>
        <v>0</v>
      </c>
      <c r="E100" s="12">
        <f>IF(AND(Ledger!$B100="moorings",Ledger!$F100&gt;0),Ledger!$F100," ")</f>
        <v>0</v>
      </c>
    </row>
    <row r="101" spans="1:5" ht="14.25">
      <c r="A101" t="str">
        <f>IF(Ledger!$B101="Moorings","Moorings"," ")</f>
        <v> </v>
      </c>
      <c r="B101" s="133" t="str">
        <f>IF(Ledger!$B101="Moorings",Ledger!$C101," ")</f>
        <v> </v>
      </c>
      <c r="C101" s="133" t="str">
        <f>IF(Ledger!$B101="Moorings",Ledger!$D101," ")</f>
        <v> </v>
      </c>
      <c r="D101" s="12">
        <f>IF(AND(Ledger!$B101="moorings",Ledger!$E101&gt;0),Ledger!$E101," ")</f>
        <v>0</v>
      </c>
      <c r="E101" s="12">
        <f>IF(AND(Ledger!$B101="moorings",Ledger!$F101&gt;0),Ledger!$F101," ")</f>
        <v>0</v>
      </c>
    </row>
    <row r="102" spans="1:5" ht="14.25">
      <c r="A102" t="str">
        <f>IF(Ledger!$B102="Moorings","Moorings"," ")</f>
        <v> </v>
      </c>
      <c r="B102" s="133" t="str">
        <f>IF(Ledger!$B102="Moorings",Ledger!$C102," ")</f>
        <v> </v>
      </c>
      <c r="C102" s="133" t="str">
        <f>IF(Ledger!$B102="Moorings",Ledger!$D102," ")</f>
        <v> </v>
      </c>
      <c r="D102" s="12">
        <f>IF(AND(Ledger!$B102="moorings",Ledger!$E102&gt;0),Ledger!$E102," ")</f>
        <v>0</v>
      </c>
      <c r="E102" s="12">
        <f>IF(AND(Ledger!$B102="moorings",Ledger!$F102&gt;0),Ledger!$F102," ")</f>
        <v>0</v>
      </c>
    </row>
    <row r="103" spans="1:5" ht="14.25">
      <c r="A103" t="str">
        <f>IF(Ledger!$B103="Moorings","Moorings"," ")</f>
        <v> </v>
      </c>
      <c r="B103" s="133" t="str">
        <f>IF(Ledger!$B103="Moorings",Ledger!$C103," ")</f>
        <v> </v>
      </c>
      <c r="C103" s="133" t="str">
        <f>IF(Ledger!$B103="Moorings",Ledger!$D103," ")</f>
        <v> </v>
      </c>
      <c r="D103" s="12">
        <f>IF(AND(Ledger!$B103="moorings",Ledger!$E103&gt;0),Ledger!$E103," ")</f>
        <v>0</v>
      </c>
      <c r="E103" s="12">
        <f>IF(AND(Ledger!$B103="moorings",Ledger!$F103&gt;0),Ledger!$F103," ")</f>
        <v>0</v>
      </c>
    </row>
    <row r="104" spans="1:5" ht="14.25">
      <c r="A104" t="str">
        <f>IF(Ledger!$B104="Moorings","Moorings"," ")</f>
        <v> </v>
      </c>
      <c r="B104" s="133" t="str">
        <f>IF(Ledger!$B104="Moorings",Ledger!$C104," ")</f>
        <v> </v>
      </c>
      <c r="C104" s="133" t="str">
        <f>IF(Ledger!$B104="Moorings",Ledger!$D104," ")</f>
        <v> </v>
      </c>
      <c r="D104" s="12">
        <f>IF(AND(Ledger!$B104="moorings",Ledger!$E104&gt;0),Ledger!$E104," ")</f>
        <v>0</v>
      </c>
      <c r="E104" s="12">
        <f>IF(AND(Ledger!$B104="moorings",Ledger!$F104&gt;0),Ledger!$F104," ")</f>
        <v>0</v>
      </c>
    </row>
    <row r="105" spans="1:5" ht="14.25">
      <c r="A105" t="str">
        <f>IF(Ledger!$B105="Moorings","Moorings"," ")</f>
        <v> </v>
      </c>
      <c r="B105" s="133" t="str">
        <f>IF(Ledger!$B105="Moorings",Ledger!$C105," ")</f>
        <v> </v>
      </c>
      <c r="C105" s="133" t="str">
        <f>IF(Ledger!$B105="Moorings",Ledger!$D105," ")</f>
        <v> </v>
      </c>
      <c r="D105" s="12">
        <f>IF(AND(Ledger!$B105="moorings",Ledger!$E105&gt;0),Ledger!$E105," ")</f>
        <v>0</v>
      </c>
      <c r="E105" s="12">
        <f>IF(AND(Ledger!$B105="moorings",Ledger!$F105&gt;0),Ledger!$F105," ")</f>
        <v>0</v>
      </c>
    </row>
    <row r="106" spans="1:5" ht="14.25">
      <c r="A106" t="str">
        <f>IF(Ledger!$B106="Moorings","Moorings"," ")</f>
        <v> </v>
      </c>
      <c r="B106" s="133" t="str">
        <f>IF(Ledger!$B106="Moorings",Ledger!$C106," ")</f>
        <v> </v>
      </c>
      <c r="C106" s="133" t="str">
        <f>IF(Ledger!$B106="Moorings",Ledger!$D106," ")</f>
        <v> </v>
      </c>
      <c r="D106" s="12">
        <f>IF(AND(Ledger!$B106="moorings",Ledger!$E106&gt;0),Ledger!$E106," ")</f>
        <v>0</v>
      </c>
      <c r="E106" s="12">
        <f>IF(AND(Ledger!$B106="moorings",Ledger!$F106&gt;0),Ledger!$F106," ")</f>
        <v>0</v>
      </c>
    </row>
    <row r="107" spans="1:5" ht="14.25">
      <c r="A107" t="str">
        <f>IF(Ledger!$B107="Moorings","Moorings"," ")</f>
        <v> </v>
      </c>
      <c r="B107" s="133" t="str">
        <f>IF(Ledger!$B107="Moorings",Ledger!$C107," ")</f>
        <v> </v>
      </c>
      <c r="C107" s="133" t="str">
        <f>IF(Ledger!$B107="Moorings",Ledger!$D107," ")</f>
        <v> </v>
      </c>
      <c r="D107" s="12">
        <f>IF(AND(Ledger!$B107="moorings",Ledger!$E107&gt;0),Ledger!$E107," ")</f>
        <v>0</v>
      </c>
      <c r="E107" s="12">
        <f>IF(AND(Ledger!$B107="moorings",Ledger!$F107&gt;0),Ledger!$F107," ")</f>
        <v>0</v>
      </c>
    </row>
    <row r="108" spans="1:5" ht="14.25">
      <c r="A108" t="str">
        <f>IF(Ledger!$B108="Moorings","Moorings"," ")</f>
        <v> </v>
      </c>
      <c r="B108" s="133" t="str">
        <f>IF(Ledger!$B108="Moorings",Ledger!$C108," ")</f>
        <v> </v>
      </c>
      <c r="C108" s="133" t="str">
        <f>IF(Ledger!$B108="Moorings",Ledger!$D108," ")</f>
        <v> </v>
      </c>
      <c r="D108" s="12">
        <f>IF(AND(Ledger!$B108="moorings",Ledger!$E108&gt;0),Ledger!$E108," ")</f>
        <v>0</v>
      </c>
      <c r="E108" s="12">
        <f>IF(AND(Ledger!$B108="moorings",Ledger!$F108&gt;0),Ledger!$F108," ")</f>
        <v>0</v>
      </c>
    </row>
    <row r="109" spans="1:5" ht="14.25">
      <c r="A109" t="str">
        <f>IF(Ledger!$B109="Moorings","Moorings"," ")</f>
        <v> </v>
      </c>
      <c r="B109" s="133" t="str">
        <f>IF(Ledger!$B109="Moorings",Ledger!$C109," ")</f>
        <v> </v>
      </c>
      <c r="C109" s="133" t="str">
        <f>IF(Ledger!$B109="Moorings",Ledger!$D109," ")</f>
        <v> </v>
      </c>
      <c r="D109" s="12">
        <f>IF(AND(Ledger!$B109="moorings",Ledger!$E109&gt;0),Ledger!$E109," ")</f>
        <v>0</v>
      </c>
      <c r="E109" s="12">
        <f>IF(AND(Ledger!$B109="moorings",Ledger!$F109&gt;0),Ledger!$F109," ")</f>
        <v>0</v>
      </c>
    </row>
    <row r="110" spans="1:5" ht="14.25">
      <c r="A110" t="str">
        <f>IF(Ledger!$B110="Moorings","Moorings"," ")</f>
        <v> </v>
      </c>
      <c r="B110" s="133" t="str">
        <f>IF(Ledger!$B110="Moorings",Ledger!$C110," ")</f>
        <v> </v>
      </c>
      <c r="C110" s="133" t="str">
        <f>IF(Ledger!$B110="Moorings",Ledger!$D110," ")</f>
        <v> </v>
      </c>
      <c r="D110" s="12">
        <f>IF(AND(Ledger!$B110="moorings",Ledger!$E110&gt;0),Ledger!$E110," ")</f>
        <v>0</v>
      </c>
      <c r="E110" s="12">
        <f>IF(AND(Ledger!$B110="moorings",Ledger!$F110&gt;0),Ledger!$F110," ")</f>
        <v>0</v>
      </c>
    </row>
    <row r="111" spans="1:5" ht="14.25">
      <c r="A111" t="str">
        <f>IF(Ledger!$B111="Moorings","Moorings"," ")</f>
        <v> </v>
      </c>
      <c r="B111" s="133" t="str">
        <f>IF(Ledger!$B111="Moorings",Ledger!$C111," ")</f>
        <v> </v>
      </c>
      <c r="C111" s="133" t="str">
        <f>IF(Ledger!$B111="Moorings",Ledger!$D111," ")</f>
        <v> </v>
      </c>
      <c r="D111" s="12">
        <f>IF(AND(Ledger!$B111="moorings",Ledger!$E111&gt;0),Ledger!$E111," ")</f>
        <v>0</v>
      </c>
      <c r="E111" s="12">
        <f>IF(AND(Ledger!$B111="moorings",Ledger!$F111&gt;0),Ledger!$F111," ")</f>
        <v>0</v>
      </c>
    </row>
    <row r="112" spans="1:5" ht="14.25">
      <c r="A112" t="str">
        <f>IF(Ledger!$B112="Moorings","Moorings"," ")</f>
        <v> </v>
      </c>
      <c r="B112" s="133" t="str">
        <f>IF(Ledger!$B112="Moorings",Ledger!$C112," ")</f>
        <v> </v>
      </c>
      <c r="C112" s="133" t="str">
        <f>IF(Ledger!$B112="Moorings",Ledger!$D112," ")</f>
        <v> </v>
      </c>
      <c r="D112" s="12">
        <f>IF(AND(Ledger!$B112="moorings",Ledger!$E112&gt;0),Ledger!$E112," ")</f>
        <v>0</v>
      </c>
      <c r="E112" s="12">
        <f>IF(AND(Ledger!$B112="moorings",Ledger!$F112&gt;0),Ledger!$F112," ")</f>
        <v>0</v>
      </c>
    </row>
    <row r="113" spans="1:5" ht="14.25">
      <c r="A113" t="str">
        <f>IF(Ledger!$B113="Moorings","Moorings"," ")</f>
        <v> </v>
      </c>
      <c r="B113" s="133" t="str">
        <f>IF(Ledger!$B113="Moorings",Ledger!$C113," ")</f>
        <v> </v>
      </c>
      <c r="C113" s="133" t="str">
        <f>IF(Ledger!$B113="Moorings",Ledger!$D113," ")</f>
        <v> </v>
      </c>
      <c r="D113" s="12">
        <f>IF(AND(Ledger!$B113="moorings",Ledger!$E113&gt;0),Ledger!$E113," ")</f>
        <v>0</v>
      </c>
      <c r="E113" s="12">
        <f>IF(AND(Ledger!$B113="moorings",Ledger!$F113&gt;0),Ledger!$F113," ")</f>
        <v>0</v>
      </c>
    </row>
    <row r="114" spans="1:5" ht="14.25">
      <c r="A114" t="str">
        <f>IF(Ledger!$B114="Moorings","Moorings"," ")</f>
        <v> </v>
      </c>
      <c r="B114" s="133" t="str">
        <f>IF(Ledger!$B114="Moorings",Ledger!$C114," ")</f>
        <v> </v>
      </c>
      <c r="C114" s="133" t="str">
        <f>IF(Ledger!$B114="Moorings",Ledger!$D114," ")</f>
        <v> </v>
      </c>
      <c r="D114" s="12">
        <f>IF(AND(Ledger!$B114="moorings",Ledger!$E114&gt;0),Ledger!$E114," ")</f>
        <v>0</v>
      </c>
      <c r="E114" s="12">
        <f>IF(AND(Ledger!$B114="moorings",Ledger!$F114&gt;0),Ledger!$F114," ")</f>
        <v>0</v>
      </c>
    </row>
    <row r="115" spans="1:5" ht="14.25">
      <c r="A115" t="str">
        <f>IF(Ledger!$B115="Moorings","Moorings"," ")</f>
        <v> </v>
      </c>
      <c r="B115" s="133" t="str">
        <f>IF(Ledger!$B115="Moorings",Ledger!$C115," ")</f>
        <v> </v>
      </c>
      <c r="C115" s="133" t="str">
        <f>IF(Ledger!$B115="Moorings",Ledger!$D115," ")</f>
        <v> </v>
      </c>
      <c r="D115" s="12">
        <f>IF(AND(Ledger!$B115="moorings",Ledger!$E115&gt;0),Ledger!$E115," ")</f>
        <v>0</v>
      </c>
      <c r="E115" s="12">
        <f>IF(AND(Ledger!$B115="moorings",Ledger!$F115&gt;0),Ledger!$F115," ")</f>
        <v>0</v>
      </c>
    </row>
    <row r="116" spans="1:5" ht="14.25">
      <c r="A116" t="str">
        <f>IF(Ledger!$B116="Moorings","Moorings"," ")</f>
        <v> </v>
      </c>
      <c r="B116" s="133" t="str">
        <f>IF(Ledger!$B116="Moorings",Ledger!$C116," ")</f>
        <v> </v>
      </c>
      <c r="C116" s="133" t="str">
        <f>IF(Ledger!$B116="Moorings",Ledger!$D116," ")</f>
        <v> </v>
      </c>
      <c r="D116" s="12">
        <f>IF(AND(Ledger!$B116="moorings",Ledger!$E116&gt;0),Ledger!$E116," ")</f>
        <v>0</v>
      </c>
      <c r="E116" s="12">
        <f>IF(AND(Ledger!$B116="moorings",Ledger!$F116&gt;0),Ledger!$F116," ")</f>
        <v>0</v>
      </c>
    </row>
    <row r="117" spans="1:5" ht="14.25">
      <c r="A117" t="str">
        <f>IF(Ledger!$B117="Moorings","Moorings"," ")</f>
        <v> </v>
      </c>
      <c r="B117" s="133" t="str">
        <f>IF(Ledger!$B117="Moorings",Ledger!$C117," ")</f>
        <v> </v>
      </c>
      <c r="C117" s="133" t="str">
        <f>IF(Ledger!$B117="Moorings",Ledger!$D117," ")</f>
        <v> </v>
      </c>
      <c r="D117" s="12">
        <f>IF(AND(Ledger!$B117="moorings",Ledger!$E117&gt;0),Ledger!$E117," ")</f>
        <v>0</v>
      </c>
      <c r="E117" s="12">
        <f>IF(AND(Ledger!$B117="moorings",Ledger!$F117&gt;0),Ledger!$F117," ")</f>
        <v>0</v>
      </c>
    </row>
    <row r="118" spans="1:5" ht="14.25">
      <c r="A118" t="str">
        <f>IF(Ledger!$B118="Moorings","Moorings"," ")</f>
        <v> </v>
      </c>
      <c r="B118" s="133" t="str">
        <f>IF(Ledger!$B118="Moorings",Ledger!$C118," ")</f>
        <v> </v>
      </c>
      <c r="C118" s="133" t="str">
        <f>IF(Ledger!$B118="Moorings",Ledger!$D118," ")</f>
        <v> </v>
      </c>
      <c r="D118" s="12">
        <f>IF(AND(Ledger!$B118="moorings",Ledger!$E118&gt;0),Ledger!$E118," ")</f>
        <v>0</v>
      </c>
      <c r="E118" s="12">
        <f>IF(AND(Ledger!$B118="moorings",Ledger!$F118&gt;0),Ledger!$F118," ")</f>
        <v>0</v>
      </c>
    </row>
    <row r="119" spans="1:5" ht="14.25">
      <c r="A119" t="str">
        <f>IF(Ledger!$B119="Moorings","Moorings"," ")</f>
        <v> </v>
      </c>
      <c r="B119" s="133" t="str">
        <f>IF(Ledger!$B119="Moorings",Ledger!$C119," ")</f>
        <v> </v>
      </c>
      <c r="C119" s="133" t="str">
        <f>IF(Ledger!$B119="Moorings",Ledger!$D119," ")</f>
        <v> </v>
      </c>
      <c r="D119" s="12">
        <f>IF(AND(Ledger!$B119="moorings",Ledger!$E119&gt;0),Ledger!$E119," ")</f>
        <v>0</v>
      </c>
      <c r="E119" s="12">
        <f>IF(AND(Ledger!$B119="moorings",Ledger!$F119&gt;0),Ledger!$F119," ")</f>
        <v>0</v>
      </c>
    </row>
    <row r="120" spans="1:5" ht="14.25">
      <c r="A120" t="str">
        <f>IF(Ledger!$B120="Moorings","Moorings"," ")</f>
        <v> </v>
      </c>
      <c r="B120" s="133" t="str">
        <f>IF(Ledger!$B120="Moorings",Ledger!$C120," ")</f>
        <v> </v>
      </c>
      <c r="C120" s="133" t="str">
        <f>IF(Ledger!$B120="Moorings",Ledger!$D120," ")</f>
        <v> </v>
      </c>
      <c r="D120" s="12">
        <f>IF(AND(Ledger!$B120="moorings",Ledger!$E120&gt;0),Ledger!$E120," ")</f>
        <v>0</v>
      </c>
      <c r="E120" s="12">
        <f>IF(AND(Ledger!$B120="moorings",Ledger!$F120&gt;0),Ledger!$F120," ")</f>
        <v>0</v>
      </c>
    </row>
    <row r="121" spans="1:5" ht="14.25">
      <c r="A121" t="str">
        <f>IF(Ledger!$B121="Moorings","Moorings"," ")</f>
        <v> </v>
      </c>
      <c r="B121" s="133" t="str">
        <f>IF(Ledger!$B121="Moorings",Ledger!$C121," ")</f>
        <v> </v>
      </c>
      <c r="C121" s="133" t="str">
        <f>IF(Ledger!$B121="Moorings",Ledger!$D121," ")</f>
        <v> </v>
      </c>
      <c r="D121" s="12">
        <f>IF(AND(Ledger!$B121="moorings",Ledger!$E121&gt;0),Ledger!$E121," ")</f>
        <v>0</v>
      </c>
      <c r="E121" s="12">
        <f>IF(AND(Ledger!$B121="moorings",Ledger!$F121&gt;0),Ledger!$F121," ")</f>
        <v>0</v>
      </c>
    </row>
    <row r="122" spans="1:5" ht="14.25">
      <c r="A122" t="str">
        <f>IF(Ledger!$B122="Moorings","Moorings"," ")</f>
        <v> </v>
      </c>
      <c r="B122" s="133" t="str">
        <f>IF(Ledger!$B122="Moorings",Ledger!$C122," ")</f>
        <v> </v>
      </c>
      <c r="C122" s="133" t="str">
        <f>IF(Ledger!$B122="Moorings",Ledger!$D122," ")</f>
        <v> </v>
      </c>
      <c r="D122" s="12">
        <f>IF(AND(Ledger!$B122="moorings",Ledger!$E122&gt;0),Ledger!$E122," ")</f>
        <v>0</v>
      </c>
      <c r="E122" s="12">
        <f>IF(AND(Ledger!$B122="moorings",Ledger!$F122&gt;0),Ledger!$F122," ")</f>
        <v>0</v>
      </c>
    </row>
    <row r="123" spans="1:5" ht="14.25">
      <c r="A123" t="str">
        <f>IF(Ledger!$B123="Moorings","Moorings"," ")</f>
        <v> </v>
      </c>
      <c r="B123" s="133" t="str">
        <f>IF(Ledger!$B123="Moorings",Ledger!$C123," ")</f>
        <v> </v>
      </c>
      <c r="C123" s="133" t="str">
        <f>IF(Ledger!$B123="Moorings",Ledger!$D123," ")</f>
        <v> </v>
      </c>
      <c r="D123" s="12">
        <f>IF(AND(Ledger!$B123="moorings",Ledger!$E123&gt;0),Ledger!$E123," ")</f>
        <v>0</v>
      </c>
      <c r="E123" s="12">
        <f>IF(AND(Ledger!$B123="moorings",Ledger!$F123&gt;0),Ledger!$F123," ")</f>
        <v>0</v>
      </c>
    </row>
    <row r="124" spans="1:5" ht="14.25">
      <c r="A124" t="str">
        <f>IF(Ledger!$B124="Moorings","Moorings"," ")</f>
        <v> </v>
      </c>
      <c r="B124" s="133" t="str">
        <f>IF(Ledger!$B124="Moorings",Ledger!$C124," ")</f>
        <v> </v>
      </c>
      <c r="C124" s="133" t="str">
        <f>IF(Ledger!$B124="Moorings",Ledger!$D124," ")</f>
        <v> </v>
      </c>
      <c r="D124" s="12">
        <f>IF(AND(Ledger!$B124="moorings",Ledger!$E124&gt;0),Ledger!$E124," ")</f>
        <v>0</v>
      </c>
      <c r="E124" s="12">
        <f>IF(AND(Ledger!$B124="moorings",Ledger!$F124&gt;0),Ledger!$F124," ")</f>
        <v>0</v>
      </c>
    </row>
    <row r="125" spans="1:5" ht="14.25">
      <c r="A125" t="str">
        <f>IF(Ledger!$B125="Moorings","Moorings"," ")</f>
        <v> </v>
      </c>
      <c r="B125" s="133" t="str">
        <f>IF(Ledger!$B125="Moorings",Ledger!$C125," ")</f>
        <v> </v>
      </c>
      <c r="C125" s="133" t="str">
        <f>IF(Ledger!$B125="Moorings",Ledger!$D125," ")</f>
        <v> </v>
      </c>
      <c r="D125" s="12">
        <f>IF(AND(Ledger!$B125="moorings",Ledger!$E125&gt;0),Ledger!$E125," ")</f>
        <v>0</v>
      </c>
      <c r="E125" s="12">
        <f>IF(AND(Ledger!$B125="moorings",Ledger!$F125&gt;0),Ledger!$F125," ")</f>
        <v>0</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B2:B45"/>
  <sheetViews>
    <sheetView workbookViewId="0" topLeftCell="A1">
      <selection activeCell="B3" sqref="B3"/>
    </sheetView>
  </sheetViews>
  <sheetFormatPr defaultColWidth="9.140625" defaultRowHeight="12.75" customHeight="1"/>
  <cols>
    <col min="1" max="1" width="7.421875" style="0" customWidth="1"/>
    <col min="2" max="2" width="30.7109375" style="0" customWidth="1"/>
    <col min="3" max="16384" width="7.421875" style="0" customWidth="1"/>
  </cols>
  <sheetData>
    <row r="2" ht="12.75" customHeight="1">
      <c r="B2" s="81" t="s">
        <v>194</v>
      </c>
    </row>
    <row r="4" ht="12.75" customHeight="1">
      <c r="B4" t="s">
        <v>195</v>
      </c>
    </row>
    <row r="5" ht="12.75" customHeight="1">
      <c r="B5" t="s">
        <v>60</v>
      </c>
    </row>
    <row r="6" ht="12.75" customHeight="1">
      <c r="B6" t="s">
        <v>196</v>
      </c>
    </row>
    <row r="7" ht="12.75" customHeight="1">
      <c r="B7" t="s">
        <v>32</v>
      </c>
    </row>
    <row r="8" ht="12.75" customHeight="1">
      <c r="B8" t="s">
        <v>197</v>
      </c>
    </row>
    <row r="9" ht="12.75" customHeight="1">
      <c r="B9" t="s">
        <v>66</v>
      </c>
    </row>
    <row r="10" ht="12.75" customHeight="1">
      <c r="B10" t="s">
        <v>51</v>
      </c>
    </row>
    <row r="11" ht="12.75" customHeight="1">
      <c r="B11" t="s">
        <v>198</v>
      </c>
    </row>
    <row r="12" ht="12.75" customHeight="1">
      <c r="B12" t="s">
        <v>199</v>
      </c>
    </row>
    <row r="13" ht="12.75" customHeight="1">
      <c r="B13" t="s">
        <v>200</v>
      </c>
    </row>
    <row r="14" ht="12.75" customHeight="1">
      <c r="B14" t="s">
        <v>201</v>
      </c>
    </row>
    <row r="15" ht="12.75" customHeight="1">
      <c r="B15" t="s">
        <v>202</v>
      </c>
    </row>
    <row r="16" ht="12.75" customHeight="1">
      <c r="B16" t="s">
        <v>203</v>
      </c>
    </row>
    <row r="17" ht="12.75" customHeight="1">
      <c r="B17" t="s">
        <v>69</v>
      </c>
    </row>
    <row r="18" ht="12.75" customHeight="1">
      <c r="B18" t="s">
        <v>156</v>
      </c>
    </row>
    <row r="19" ht="12.75" customHeight="1">
      <c r="B19" t="s">
        <v>108</v>
      </c>
    </row>
    <row r="20" ht="12.75" customHeight="1">
      <c r="B20" t="s">
        <v>204</v>
      </c>
    </row>
    <row r="21" ht="12.75" customHeight="1">
      <c r="B21" t="s">
        <v>35</v>
      </c>
    </row>
    <row r="22" ht="12.75" customHeight="1">
      <c r="B22" t="s">
        <v>205</v>
      </c>
    </row>
    <row r="23" ht="12.75" customHeight="1">
      <c r="B23" t="s">
        <v>206</v>
      </c>
    </row>
    <row r="24" ht="12.75" customHeight="1">
      <c r="B24" t="s">
        <v>95</v>
      </c>
    </row>
    <row r="25" ht="12.75" customHeight="1">
      <c r="B25" t="s">
        <v>207</v>
      </c>
    </row>
    <row r="26" ht="12.75" customHeight="1">
      <c r="B26" t="s">
        <v>208</v>
      </c>
    </row>
    <row r="27" ht="12.75" customHeight="1">
      <c r="B27" s="56" t="s">
        <v>209</v>
      </c>
    </row>
    <row r="28" ht="12.75" customHeight="1">
      <c r="B28" t="s">
        <v>137</v>
      </c>
    </row>
    <row r="29" ht="12.75" customHeight="1">
      <c r="B29" t="s">
        <v>210</v>
      </c>
    </row>
    <row r="30" ht="12.75" customHeight="1">
      <c r="B30" t="s">
        <v>211</v>
      </c>
    </row>
    <row r="31" ht="12.75" customHeight="1">
      <c r="B31" t="s">
        <v>212</v>
      </c>
    </row>
    <row r="32" ht="12.75" customHeight="1">
      <c r="B32" t="s">
        <v>103</v>
      </c>
    </row>
    <row r="33" ht="12.75" customHeight="1">
      <c r="B33" t="s">
        <v>213</v>
      </c>
    </row>
    <row r="34" ht="12.75" customHeight="1">
      <c r="B34" t="s">
        <v>83</v>
      </c>
    </row>
    <row r="35" ht="12.75" customHeight="1">
      <c r="B35" t="s">
        <v>214</v>
      </c>
    </row>
    <row r="36" ht="12.75" customHeight="1">
      <c r="B36" t="s">
        <v>215</v>
      </c>
    </row>
    <row r="37" ht="12.75" customHeight="1">
      <c r="B37" t="s">
        <v>216</v>
      </c>
    </row>
    <row r="38" ht="12.75" customHeight="1">
      <c r="B38" t="s">
        <v>217</v>
      </c>
    </row>
    <row r="39" ht="12.75" customHeight="1">
      <c r="B39" t="s">
        <v>218</v>
      </c>
    </row>
    <row r="40" ht="12.75" customHeight="1">
      <c r="B40" t="s">
        <v>219</v>
      </c>
    </row>
    <row r="41" ht="12.75" customHeight="1">
      <c r="B41" t="s">
        <v>220</v>
      </c>
    </row>
    <row r="42" ht="12.75" customHeight="1">
      <c r="B42" t="s">
        <v>221</v>
      </c>
    </row>
    <row r="43" ht="12.75" customHeight="1">
      <c r="B43" t="s">
        <v>160</v>
      </c>
    </row>
    <row r="44" ht="12.75" customHeight="1">
      <c r="B44" t="s">
        <v>71</v>
      </c>
    </row>
    <row r="45" ht="12.75" customHeight="1">
      <c r="B45" t="s">
        <v>28</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1:E8"/>
  <sheetViews>
    <sheetView workbookViewId="0" topLeftCell="A1">
      <selection activeCell="L15" sqref="L15"/>
    </sheetView>
  </sheetViews>
  <sheetFormatPr defaultColWidth="9.140625" defaultRowHeight="12.75" customHeight="1"/>
  <cols>
    <col min="1" max="1" width="0.42578125" style="0" customWidth="1"/>
    <col min="2" max="2" width="36.421875" style="0" customWidth="1"/>
    <col min="3" max="3" width="0.42578125" style="0" customWidth="1"/>
    <col min="4" max="4" width="3.421875" style="0" customWidth="1"/>
    <col min="5" max="5" width="19.57421875" style="0" customWidth="1"/>
    <col min="6" max="16384" width="7.421875" style="0" customWidth="1"/>
  </cols>
  <sheetData>
    <row r="1" spans="2:5" ht="12.75" customHeight="1">
      <c r="B1" s="134" t="s">
        <v>222</v>
      </c>
      <c r="C1" s="134"/>
      <c r="D1" s="135"/>
      <c r="E1" s="135"/>
    </row>
    <row r="2" spans="2:5" ht="12.75" customHeight="1">
      <c r="B2" s="134" t="s">
        <v>223</v>
      </c>
      <c r="C2" s="134"/>
      <c r="D2" s="135"/>
      <c r="E2" s="135"/>
    </row>
    <row r="3" spans="2:5" ht="12.75" customHeight="1">
      <c r="B3" s="136"/>
      <c r="C3" s="136"/>
      <c r="D3" s="137"/>
      <c r="E3" s="137"/>
    </row>
    <row r="4" spans="2:5" ht="38.25" customHeight="1">
      <c r="B4" s="136" t="s">
        <v>224</v>
      </c>
      <c r="C4" s="136"/>
      <c r="D4" s="137"/>
      <c r="E4" s="137"/>
    </row>
    <row r="5" spans="2:5" ht="12.75" customHeight="1">
      <c r="B5" s="136"/>
      <c r="C5" s="136"/>
      <c r="D5" s="137"/>
      <c r="E5" s="137"/>
    </row>
    <row r="6" spans="2:5" ht="12.75" customHeight="1">
      <c r="B6" s="134" t="s">
        <v>225</v>
      </c>
      <c r="C6" s="134"/>
      <c r="D6" s="135"/>
      <c r="E6" s="135" t="s">
        <v>226</v>
      </c>
    </row>
    <row r="7" spans="2:5" ht="13.5" customHeight="1">
      <c r="B7" s="136"/>
      <c r="C7" s="136"/>
      <c r="D7" s="137"/>
      <c r="E7" s="137"/>
    </row>
    <row r="8" spans="2:5" ht="39" customHeight="1">
      <c r="B8" s="138" t="s">
        <v>227</v>
      </c>
      <c r="C8" s="139"/>
      <c r="D8" s="140"/>
      <c r="E8" s="141">
        <v>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14"/>
  <sheetViews>
    <sheetView tabSelected="1" workbookViewId="0" topLeftCell="A1">
      <selection activeCell="M22" sqref="M22"/>
    </sheetView>
  </sheetViews>
  <sheetFormatPr defaultColWidth="9.140625" defaultRowHeight="12.75" customHeight="1"/>
  <cols>
    <col min="1" max="1" width="3.421875" style="0" customWidth="1"/>
    <col min="2" max="16384" width="7.421875" style="0" customWidth="1"/>
  </cols>
  <sheetData>
    <row r="1" ht="12.75" customHeight="1">
      <c r="A1" s="81" t="s">
        <v>228</v>
      </c>
    </row>
    <row r="3" ht="12.75" customHeight="1">
      <c r="A3" s="56" t="s">
        <v>229</v>
      </c>
    </row>
    <row r="4" ht="12.75" customHeight="1">
      <c r="B4" t="s">
        <v>230</v>
      </c>
    </row>
    <row r="5" ht="12.75" customHeight="1">
      <c r="G5" t="s">
        <v>231</v>
      </c>
    </row>
    <row r="6" spans="2:6" ht="12.75" customHeight="1">
      <c r="B6" s="56" t="s">
        <v>232</v>
      </c>
      <c r="F6" s="81" t="s">
        <v>233</v>
      </c>
    </row>
    <row r="7" ht="12.75" customHeight="1">
      <c r="I7" t="s">
        <v>234</v>
      </c>
    </row>
    <row r="8" spans="2:6" ht="12.75" customHeight="1">
      <c r="B8" s="56" t="s">
        <v>235</v>
      </c>
      <c r="F8" s="81" t="s">
        <v>236</v>
      </c>
    </row>
    <row r="9" ht="12.75" customHeight="1">
      <c r="I9" t="s">
        <v>234</v>
      </c>
    </row>
    <row r="10" spans="2:8" ht="12.75" customHeight="1">
      <c r="B10" s="56" t="s">
        <v>237</v>
      </c>
      <c r="F10" s="56" t="s">
        <v>238</v>
      </c>
      <c r="H10" s="56" t="s">
        <v>239</v>
      </c>
    </row>
    <row r="12" ht="12.75" customHeight="1">
      <c r="B12" s="56" t="s">
        <v>240</v>
      </c>
    </row>
    <row r="14" ht="12.75" customHeight="1">
      <c r="B14" s="56" t="s">
        <v>241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13266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Pindar</dc:creator>
  <cp:keywords/>
  <dc:description/>
  <cp:lastModifiedBy/>
  <cp:lastPrinted>2020-02-11T17:47:15Z</cp:lastPrinted>
  <dcterms:created xsi:type="dcterms:W3CDTF">2011-06-08T08:42:47Z</dcterms:created>
  <dcterms:modified xsi:type="dcterms:W3CDTF">2021-12-06T17:54:37Z</dcterms:modified>
  <cp:category/>
  <cp:version/>
  <cp:contentType/>
  <cp:contentStatus/>
  <cp:revision>416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